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5090" windowHeight="8925" activeTab="0"/>
  </bookViews>
  <sheets>
    <sheet name="ARC1b vitorlázó" sheetId="1" r:id="rId1"/>
    <sheet name="ARC2b elektromotoros" sheetId="2" r:id="rId2"/>
    <sheet name="ARC3 elektromotoros" sheetId="3" r:id="rId3"/>
  </sheets>
  <definedNames>
    <definedName name="_xlnm.Print_Area" localSheetId="0">'ARC1b vitorlázó'!$A$1:$W$10</definedName>
    <definedName name="_xlnm.Print_Area" localSheetId="1">'ARC2b elektromotoros'!$A$1:$W$8</definedName>
    <definedName name="_xlnm.Print_Area" localSheetId="2">'ARC3 elektromotoros'!$A$1:$W$9</definedName>
  </definedNames>
  <calcPr fullCalcOnLoad="1"/>
</workbook>
</file>

<file path=xl/sharedStrings.xml><?xml version="1.0" encoding="utf-8"?>
<sst xmlns="http://schemas.openxmlformats.org/spreadsheetml/2006/main" count="133" uniqueCount="49">
  <si>
    <t>Név</t>
  </si>
  <si>
    <t>Klub</t>
  </si>
  <si>
    <t>mp</t>
  </si>
  <si>
    <t>p</t>
  </si>
  <si>
    <t>m</t>
  </si>
  <si>
    <t>pont</t>
  </si>
  <si>
    <t>Gosztola István</t>
  </si>
  <si>
    <t>Taszár</t>
  </si>
  <si>
    <t>Szűts László</t>
  </si>
  <si>
    <t>MOM</t>
  </si>
  <si>
    <t>Berkó György</t>
  </si>
  <si>
    <t>Modell</t>
  </si>
  <si>
    <t>Év</t>
  </si>
  <si>
    <t>MMSZ ig.sz.</t>
  </si>
  <si>
    <t>BPMSE</t>
  </si>
  <si>
    <t>1. ford.</t>
  </si>
  <si>
    <t>2. ford.</t>
  </si>
  <si>
    <t>3. ford.</t>
  </si>
  <si>
    <t>Csat.</t>
  </si>
  <si>
    <t>Össz. pont</t>
  </si>
  <si>
    <t>Hely</t>
  </si>
  <si>
    <t>Műsz. pont</t>
  </si>
  <si>
    <t>Pont</t>
  </si>
  <si>
    <t>Cél</t>
  </si>
  <si>
    <t>1. döntő</t>
  </si>
  <si>
    <t>Döntő pont</t>
  </si>
  <si>
    <t>2. Döntő</t>
  </si>
  <si>
    <t>2007.07.21.  Szentgál</t>
  </si>
  <si>
    <t>ARC1b     RC vitorlázó</t>
  </si>
  <si>
    <t>Rytmus II.</t>
  </si>
  <si>
    <t>Szittya</t>
  </si>
  <si>
    <t>Nagy László</t>
  </si>
  <si>
    <t>Herend</t>
  </si>
  <si>
    <t>Cinege III.</t>
  </si>
  <si>
    <t>ARC2b     Motoros modellek</t>
  </si>
  <si>
    <t>Swiety Frantisek</t>
  </si>
  <si>
    <t>Selye - SVK</t>
  </si>
  <si>
    <t>Nagy Sándor</t>
  </si>
  <si>
    <t>President</t>
  </si>
  <si>
    <t>Bulldozer</t>
  </si>
  <si>
    <t>Bircsák Bohumil</t>
  </si>
  <si>
    <t>Léva - SVK</t>
  </si>
  <si>
    <t>Szimán János</t>
  </si>
  <si>
    <t>Szárcsa</t>
  </si>
  <si>
    <t>0055</t>
  </si>
  <si>
    <t>0105</t>
  </si>
  <si>
    <t>Göncöl</t>
  </si>
  <si>
    <t>ARC3     Elektromotoros</t>
  </si>
  <si>
    <t>Debreczeni Tibor Emlékverseny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</si>
</sst>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2"/>
    </font>
    <font>
      <b/>
      <sz val="10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1" fontId="2" fillId="0" borderId="3" xfId="0" applyNumberFormat="1" applyFont="1" applyFill="1" applyBorder="1" applyAlignment="1" applyProtection="1">
      <alignment horizontal="center" vertical="center"/>
      <protection/>
    </xf>
    <xf numFmtId="1" fontId="2" fillId="0" borderId="4" xfId="0" applyNumberFormat="1" applyFont="1" applyFill="1" applyBorder="1" applyAlignment="1" applyProtection="1">
      <alignment horizontal="center" vertical="center"/>
      <protection/>
    </xf>
    <xf numFmtId="1" fontId="2" fillId="0" borderId="5" xfId="0" applyNumberFormat="1" applyFont="1" applyFill="1" applyBorder="1" applyAlignment="1" applyProtection="1">
      <alignment horizontal="center" vertical="center"/>
      <protection/>
    </xf>
    <xf numFmtId="1" fontId="2" fillId="0" borderId="6" xfId="0" applyNumberFormat="1" applyFont="1" applyFill="1" applyBorder="1" applyAlignment="1" applyProtection="1">
      <alignment horizontal="center" vertical="center"/>
      <protection/>
    </xf>
    <xf numFmtId="1" fontId="2" fillId="0" borderId="7" xfId="0" applyNumberFormat="1" applyFont="1" applyFill="1" applyBorder="1" applyAlignment="1" applyProtection="1">
      <alignment horizontal="center" vertical="center"/>
      <protection/>
    </xf>
    <xf numFmtId="1" fontId="2" fillId="0" borderId="8" xfId="0" applyNumberFormat="1" applyFont="1" applyFill="1" applyBorder="1" applyAlignment="1" applyProtection="1">
      <alignment horizontal="center" vertical="center"/>
      <protection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4" xfId="0" applyFont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"/>
  <sheetViews>
    <sheetView tabSelected="1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00390625" style="0" bestFit="1" customWidth="1"/>
    <col min="2" max="2" width="6.00390625" style="3" customWidth="1"/>
    <col min="3" max="3" width="17.8515625" style="0" bestFit="1" customWidth="1"/>
    <col min="4" max="4" width="9.8515625" style="0" bestFit="1" customWidth="1"/>
    <col min="5" max="5" width="6.28125" style="3" customWidth="1"/>
    <col min="6" max="6" width="6.421875" style="0" customWidth="1"/>
    <col min="7" max="7" width="9.28125" style="0" customWidth="1"/>
    <col min="8" max="8" width="5.7109375" style="3" customWidth="1"/>
    <col min="9" max="9" width="5.8515625" style="3" customWidth="1"/>
    <col min="10" max="10" width="4.28125" style="3" customWidth="1"/>
    <col min="11" max="15" width="4.28125" style="0" customWidth="1"/>
    <col min="16" max="16" width="5.28125" style="0" customWidth="1"/>
    <col min="17" max="18" width="4.28125" style="0" customWidth="1"/>
    <col min="19" max="19" width="6.7109375" style="0" customWidth="1"/>
    <col min="20" max="20" width="4.28125" style="6" customWidth="1"/>
    <col min="21" max="22" width="4.28125" style="3" customWidth="1"/>
    <col min="23" max="23" width="6.7109375" style="3" customWidth="1"/>
    <col min="24" max="24" width="2.57421875" style="0" customWidth="1"/>
    <col min="25" max="29" width="4.28125" style="3" customWidth="1"/>
  </cols>
  <sheetData>
    <row r="1" spans="1:23" ht="18">
      <c r="A1" s="77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ht="8.2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2:23" ht="18">
      <c r="B3" s="66"/>
      <c r="C3" s="66"/>
      <c r="D3" s="66"/>
      <c r="E3" s="18"/>
      <c r="F3" s="66"/>
      <c r="G3" s="65" t="s">
        <v>28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7" t="s">
        <v>27</v>
      </c>
    </row>
    <row r="4" ht="8.25" customHeight="1" thickBot="1"/>
    <row r="5" spans="1:26" ht="18.75" customHeight="1">
      <c r="A5" s="81" t="s">
        <v>20</v>
      </c>
      <c r="B5" s="73" t="s">
        <v>19</v>
      </c>
      <c r="C5" s="85" t="s">
        <v>0</v>
      </c>
      <c r="D5" s="87" t="s">
        <v>1</v>
      </c>
      <c r="E5" s="85" t="s">
        <v>18</v>
      </c>
      <c r="F5" s="93" t="s">
        <v>13</v>
      </c>
      <c r="G5" s="91" t="s">
        <v>11</v>
      </c>
      <c r="H5" s="87" t="s">
        <v>12</v>
      </c>
      <c r="I5" s="73" t="s">
        <v>21</v>
      </c>
      <c r="J5" s="81" t="s">
        <v>15</v>
      </c>
      <c r="K5" s="83"/>
      <c r="L5" s="75" t="s">
        <v>16</v>
      </c>
      <c r="M5" s="75"/>
      <c r="N5" s="81" t="s">
        <v>17</v>
      </c>
      <c r="O5" s="83"/>
      <c r="P5" s="75" t="s">
        <v>22</v>
      </c>
      <c r="Q5" s="81" t="s">
        <v>24</v>
      </c>
      <c r="R5" s="84"/>
      <c r="S5" s="79" t="s">
        <v>25</v>
      </c>
      <c r="T5" s="81" t="s">
        <v>26</v>
      </c>
      <c r="U5" s="84"/>
      <c r="V5" s="15" t="s">
        <v>23</v>
      </c>
      <c r="W5" s="79" t="s">
        <v>25</v>
      </c>
      <c r="X5" s="2"/>
      <c r="Y5" s="1"/>
      <c r="Z5" s="1"/>
    </row>
    <row r="6" spans="1:23" ht="13.5" thickBot="1">
      <c r="A6" s="82"/>
      <c r="B6" s="74"/>
      <c r="C6" s="86"/>
      <c r="D6" s="88"/>
      <c r="E6" s="90"/>
      <c r="F6" s="94"/>
      <c r="G6" s="92"/>
      <c r="H6" s="88"/>
      <c r="I6" s="89"/>
      <c r="J6" s="22" t="s">
        <v>3</v>
      </c>
      <c r="K6" s="23" t="s">
        <v>2</v>
      </c>
      <c r="L6" s="21" t="s">
        <v>3</v>
      </c>
      <c r="M6" s="24" t="s">
        <v>2</v>
      </c>
      <c r="N6" s="22" t="s">
        <v>3</v>
      </c>
      <c r="O6" s="23" t="s">
        <v>2</v>
      </c>
      <c r="P6" s="76" t="s">
        <v>5</v>
      </c>
      <c r="Q6" s="28" t="s">
        <v>3</v>
      </c>
      <c r="R6" s="20" t="s">
        <v>2</v>
      </c>
      <c r="S6" s="80" t="s">
        <v>5</v>
      </c>
      <c r="T6" s="28" t="s">
        <v>3</v>
      </c>
      <c r="U6" s="19" t="s">
        <v>2</v>
      </c>
      <c r="V6" s="19" t="s">
        <v>4</v>
      </c>
      <c r="W6" s="80" t="s">
        <v>5</v>
      </c>
    </row>
    <row r="7" spans="1:29" s="40" customFormat="1" ht="19.5" customHeight="1">
      <c r="A7" s="29">
        <v>1</v>
      </c>
      <c r="B7" s="30">
        <f>P7+S7+W7</f>
        <v>646</v>
      </c>
      <c r="C7" s="31" t="s">
        <v>8</v>
      </c>
      <c r="D7" s="32" t="s">
        <v>9</v>
      </c>
      <c r="E7" s="36">
        <v>407</v>
      </c>
      <c r="F7" s="33"/>
      <c r="G7" s="33" t="s">
        <v>29</v>
      </c>
      <c r="H7" s="34">
        <v>1939</v>
      </c>
      <c r="I7" s="35">
        <v>60</v>
      </c>
      <c r="J7" s="36">
        <v>5</v>
      </c>
      <c r="K7" s="34">
        <v>0</v>
      </c>
      <c r="L7" s="37">
        <v>2</v>
      </c>
      <c r="M7" s="38">
        <v>7</v>
      </c>
      <c r="N7" s="36">
        <v>4</v>
      </c>
      <c r="O7" s="34">
        <v>46</v>
      </c>
      <c r="P7" s="25">
        <f>I7+AC7</f>
        <v>646</v>
      </c>
      <c r="Q7" s="8"/>
      <c r="R7" s="7"/>
      <c r="S7" s="9">
        <f>IF(((Q7*60)+R7)&lt;300,(Q7*60+R7),300-(((Q7*60)+R7-300)*2))</f>
        <v>0</v>
      </c>
      <c r="T7" s="39"/>
      <c r="U7" s="14"/>
      <c r="V7" s="14"/>
      <c r="W7" s="9">
        <f>IF(((T7*60)+U7)&lt;300,(T7*60+U7),300-(((T7*60)+U7-300)*2))+IF(V7=0,0,(75-((V7-1)*5)))</f>
        <v>0</v>
      </c>
      <c r="Y7" s="18">
        <f>IF(((J7*60)+K7)&lt;300,(J7*60+K7),300-(((J7*60)+K7-300)*2))</f>
        <v>300</v>
      </c>
      <c r="Z7" s="18">
        <f>IF(((L7*60)+M7)&lt;300,(L7*60+M7),300-(((L7*60)+M7-300)*2))</f>
        <v>127</v>
      </c>
      <c r="AA7" s="18">
        <f>IF(((N7*60)+O7)&lt;300,(N7*60+O7),300-(((N7*60)+O7-300)*2))</f>
        <v>286</v>
      </c>
      <c r="AB7" s="18">
        <f>MIN(Y7,Z7,AA7)</f>
        <v>127</v>
      </c>
      <c r="AC7" s="18">
        <f>SUM(Y7,Z7,AA7)-AB7</f>
        <v>586</v>
      </c>
    </row>
    <row r="8" spans="1:29" s="40" customFormat="1" ht="19.5" customHeight="1">
      <c r="A8" s="41">
        <v>2</v>
      </c>
      <c r="B8" s="42">
        <f>P8+S8+W8</f>
        <v>511</v>
      </c>
      <c r="C8" s="43" t="s">
        <v>10</v>
      </c>
      <c r="D8" s="44" t="s">
        <v>14</v>
      </c>
      <c r="E8" s="48">
        <v>78</v>
      </c>
      <c r="F8" s="45"/>
      <c r="G8" s="45" t="s">
        <v>29</v>
      </c>
      <c r="H8" s="46">
        <v>1939</v>
      </c>
      <c r="I8" s="47">
        <v>60</v>
      </c>
      <c r="J8" s="48">
        <v>4</v>
      </c>
      <c r="K8" s="46">
        <v>1</v>
      </c>
      <c r="L8" s="49">
        <v>3</v>
      </c>
      <c r="M8" s="50">
        <v>30</v>
      </c>
      <c r="N8" s="48">
        <v>1</v>
      </c>
      <c r="O8" s="46">
        <v>30</v>
      </c>
      <c r="P8" s="26">
        <f>I8+AC8</f>
        <v>511</v>
      </c>
      <c r="Q8" s="10"/>
      <c r="R8" s="4"/>
      <c r="S8" s="16">
        <f>IF(((Q8*60)+R8)&lt;300,(Q8*60+R8),300-(((Q8*60)+R8-300)*2))</f>
        <v>0</v>
      </c>
      <c r="T8" s="51"/>
      <c r="U8" s="52"/>
      <c r="V8" s="52"/>
      <c r="W8" s="12">
        <f>IF(((T8*60)+U8)&lt;300,(T8*60+U8),300-(((T8*60)+U8-300)*2))+IF(V8=0,0,(75-((V8-1)*5)))</f>
        <v>0</v>
      </c>
      <c r="Y8" s="18">
        <f>IF(((J8*60)+K8)&lt;300,(J8*60+K8),300-(((J8*60)+K8-300)*2))</f>
        <v>241</v>
      </c>
      <c r="Z8" s="18">
        <f>IF(((L8*60)+M8)&lt;300,(L8*60+M8),300-(((L8*60)+M8-300)*2))</f>
        <v>210</v>
      </c>
      <c r="AA8" s="18">
        <f>IF(((N8*60)+O8)&lt;300,(N8*60+O8),300-(((N8*60)+O8-300)*2))</f>
        <v>90</v>
      </c>
      <c r="AB8" s="18">
        <f>MIN(Y8,Z8,AA8)</f>
        <v>90</v>
      </c>
      <c r="AC8" s="18">
        <f>SUM(Y8,Z8,AA8)-AB8</f>
        <v>451</v>
      </c>
    </row>
    <row r="9" spans="1:29" s="40" customFormat="1" ht="19.5" customHeight="1">
      <c r="A9" s="41">
        <v>3</v>
      </c>
      <c r="B9" s="42">
        <f>P9+S9+W9</f>
        <v>477</v>
      </c>
      <c r="C9" s="43" t="s">
        <v>6</v>
      </c>
      <c r="D9" s="44" t="s">
        <v>7</v>
      </c>
      <c r="E9" s="48">
        <v>61</v>
      </c>
      <c r="F9" s="45"/>
      <c r="G9" s="45" t="s">
        <v>30</v>
      </c>
      <c r="H9" s="46">
        <v>1939</v>
      </c>
      <c r="I9" s="47">
        <v>60</v>
      </c>
      <c r="J9" s="48">
        <v>4</v>
      </c>
      <c r="K9" s="46">
        <v>5</v>
      </c>
      <c r="L9" s="49">
        <v>2</v>
      </c>
      <c r="M9" s="50">
        <v>5</v>
      </c>
      <c r="N9" s="48">
        <v>2</v>
      </c>
      <c r="O9" s="46">
        <v>52</v>
      </c>
      <c r="P9" s="26">
        <f>I9+AC9</f>
        <v>477</v>
      </c>
      <c r="Q9" s="10"/>
      <c r="R9" s="4"/>
      <c r="S9" s="16">
        <f>IF(((Q9*60)+R9)&lt;300,(Q9*60+R9),300-(((Q9*60)+R9-300)*2))</f>
        <v>0</v>
      </c>
      <c r="T9" s="51"/>
      <c r="U9" s="52"/>
      <c r="V9" s="52"/>
      <c r="W9" s="12">
        <f>IF(((T9*60)+U9)&lt;300,(T9*60+U9),300-(((T9*60)+U9-300)*2))+IF(V9=0,0,(75-((V9-1)*5)))</f>
        <v>0</v>
      </c>
      <c r="Y9" s="18">
        <f>IF(((J9*60)+K9)&lt;300,(J9*60+K9),300-(((J9*60)+K9-300)*2))</f>
        <v>245</v>
      </c>
      <c r="Z9" s="18">
        <f>IF(((L9*60)+M9)&lt;300,(L9*60+M9),300-(((L9*60)+M9-300)*2))</f>
        <v>125</v>
      </c>
      <c r="AA9" s="18">
        <f>IF(((N9*60)+O9)&lt;300,(N9*60+O9),300-(((N9*60)+O9-300)*2))</f>
        <v>172</v>
      </c>
      <c r="AB9" s="18">
        <f>MIN(Y9,Z9,AA9)</f>
        <v>125</v>
      </c>
      <c r="AC9" s="18">
        <f>SUM(Y9,Z9,AA9)-AB9</f>
        <v>417</v>
      </c>
    </row>
    <row r="10" spans="1:29" s="40" customFormat="1" ht="19.5" customHeight="1" thickBot="1">
      <c r="A10" s="53">
        <v>4</v>
      </c>
      <c r="B10" s="54">
        <f>P10+S10+W10</f>
        <v>60</v>
      </c>
      <c r="C10" s="55" t="s">
        <v>31</v>
      </c>
      <c r="D10" s="56" t="s">
        <v>32</v>
      </c>
      <c r="E10" s="60">
        <v>52</v>
      </c>
      <c r="F10" s="57"/>
      <c r="G10" s="57" t="s">
        <v>33</v>
      </c>
      <c r="H10" s="58">
        <v>1946</v>
      </c>
      <c r="I10" s="59">
        <v>60</v>
      </c>
      <c r="J10" s="60">
        <v>0</v>
      </c>
      <c r="K10" s="58">
        <v>0</v>
      </c>
      <c r="L10" s="61">
        <v>0</v>
      </c>
      <c r="M10" s="62">
        <v>0</v>
      </c>
      <c r="N10" s="60">
        <v>0</v>
      </c>
      <c r="O10" s="58">
        <v>0</v>
      </c>
      <c r="P10" s="27">
        <f>I10+AC10</f>
        <v>60</v>
      </c>
      <c r="Q10" s="11"/>
      <c r="R10" s="5"/>
      <c r="S10" s="13">
        <f>IF(((Q10*60)+R10)&lt;300,(Q10*60+R10),300-(((Q10*60)+R10-300)*2))</f>
        <v>0</v>
      </c>
      <c r="T10" s="63"/>
      <c r="U10" s="64"/>
      <c r="V10" s="64"/>
      <c r="W10" s="13">
        <f>IF(((T10*60)+U10)&lt;300,(T10*60+U10),300-(((T10*60)+U10-300)*2))+IF(V10=0,0,(75-((V10-1)*5)))</f>
        <v>0</v>
      </c>
      <c r="Y10" s="18">
        <f>IF(((J10*60)+K10)&lt;300,(J10*60+K10),300-(((J10*60)+K10-300)*2))</f>
        <v>0</v>
      </c>
      <c r="Z10" s="18">
        <f>IF(((L10*60)+M10)&lt;300,(L10*60+M10),300-(((L10*60)+M10-300)*2))</f>
        <v>0</v>
      </c>
      <c r="AA10" s="18">
        <f>IF(((N10*60)+O10)&lt;300,(N10*60+O10),300-(((N10*60)+O10-300)*2))</f>
        <v>0</v>
      </c>
      <c r="AB10" s="18">
        <f>MIN(Y10,Z10,AA10)</f>
        <v>0</v>
      </c>
      <c r="AC10" s="18">
        <f>SUM(Y10,Z10,AA10)-AB10</f>
        <v>0</v>
      </c>
    </row>
  </sheetData>
  <sheetProtection password="8145" sheet="1" objects="1" scenarios="1"/>
  <mergeCells count="18">
    <mergeCell ref="Q5:R5"/>
    <mergeCell ref="G5:G6"/>
    <mergeCell ref="H5:H6"/>
    <mergeCell ref="F5:F6"/>
    <mergeCell ref="D5:D6"/>
    <mergeCell ref="I5:I6"/>
    <mergeCell ref="J5:K5"/>
    <mergeCell ref="E5:E6"/>
    <mergeCell ref="B5:B6"/>
    <mergeCell ref="P5:P6"/>
    <mergeCell ref="A1:W1"/>
    <mergeCell ref="W5:W6"/>
    <mergeCell ref="S5:S6"/>
    <mergeCell ref="A5:A6"/>
    <mergeCell ref="L5:M5"/>
    <mergeCell ref="N5:O5"/>
    <mergeCell ref="T5:U5"/>
    <mergeCell ref="C5:C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00390625" style="0" bestFit="1" customWidth="1"/>
    <col min="2" max="2" width="6.00390625" style="3" customWidth="1"/>
    <col min="3" max="3" width="15.00390625" style="0" bestFit="1" customWidth="1"/>
    <col min="4" max="4" width="11.28125" style="0" bestFit="1" customWidth="1"/>
    <col min="5" max="5" width="6.28125" style="3" customWidth="1"/>
    <col min="6" max="6" width="6.421875" style="0" customWidth="1"/>
    <col min="7" max="7" width="9.00390625" style="0" customWidth="1"/>
    <col min="8" max="8" width="5.7109375" style="3" customWidth="1"/>
    <col min="9" max="9" width="5.8515625" style="3" customWidth="1"/>
    <col min="10" max="10" width="4.28125" style="3" customWidth="1"/>
    <col min="11" max="15" width="4.28125" style="0" customWidth="1"/>
    <col min="16" max="16" width="5.28125" style="0" customWidth="1"/>
    <col min="17" max="18" width="4.28125" style="0" customWidth="1"/>
    <col min="19" max="19" width="6.7109375" style="0" customWidth="1"/>
    <col min="20" max="20" width="4.28125" style="6" customWidth="1"/>
    <col min="21" max="22" width="4.28125" style="3" customWidth="1"/>
    <col min="23" max="23" width="6.7109375" style="3" customWidth="1"/>
    <col min="24" max="24" width="2.57421875" style="0" customWidth="1"/>
    <col min="25" max="25" width="4.28125" style="3" customWidth="1"/>
    <col min="26" max="26" width="5.28125" style="3" customWidth="1"/>
    <col min="27" max="29" width="4.28125" style="3" customWidth="1"/>
  </cols>
  <sheetData>
    <row r="1" spans="1:23" ht="18">
      <c r="A1" s="77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ht="8.2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2:23" ht="18">
      <c r="B3" s="66"/>
      <c r="C3" s="66"/>
      <c r="D3" s="66"/>
      <c r="E3" s="18"/>
      <c r="F3" s="66"/>
      <c r="G3" s="65" t="s">
        <v>34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7" t="s">
        <v>27</v>
      </c>
    </row>
    <row r="4" ht="8.25" customHeight="1" thickBot="1"/>
    <row r="5" spans="1:26" ht="18.75" customHeight="1">
      <c r="A5" s="81" t="s">
        <v>20</v>
      </c>
      <c r="B5" s="73" t="s">
        <v>19</v>
      </c>
      <c r="C5" s="85" t="s">
        <v>0</v>
      </c>
      <c r="D5" s="87" t="s">
        <v>1</v>
      </c>
      <c r="E5" s="85" t="s">
        <v>18</v>
      </c>
      <c r="F5" s="93" t="s">
        <v>13</v>
      </c>
      <c r="G5" s="91" t="s">
        <v>11</v>
      </c>
      <c r="H5" s="87" t="s">
        <v>12</v>
      </c>
      <c r="I5" s="73" t="s">
        <v>21</v>
      </c>
      <c r="J5" s="81" t="s">
        <v>15</v>
      </c>
      <c r="K5" s="83"/>
      <c r="L5" s="75" t="s">
        <v>16</v>
      </c>
      <c r="M5" s="75"/>
      <c r="N5" s="81" t="s">
        <v>17</v>
      </c>
      <c r="O5" s="83"/>
      <c r="P5" s="75" t="s">
        <v>22</v>
      </c>
      <c r="Q5" s="81" t="s">
        <v>24</v>
      </c>
      <c r="R5" s="84"/>
      <c r="S5" s="79" t="s">
        <v>25</v>
      </c>
      <c r="T5" s="81" t="s">
        <v>26</v>
      </c>
      <c r="U5" s="84"/>
      <c r="V5" s="15" t="s">
        <v>23</v>
      </c>
      <c r="W5" s="79" t="s">
        <v>25</v>
      </c>
      <c r="X5" s="2"/>
      <c r="Y5" s="1"/>
      <c r="Z5" s="1"/>
    </row>
    <row r="6" spans="1:23" ht="13.5" thickBot="1">
      <c r="A6" s="82"/>
      <c r="B6" s="74"/>
      <c r="C6" s="86"/>
      <c r="D6" s="88"/>
      <c r="E6" s="90"/>
      <c r="F6" s="94"/>
      <c r="G6" s="92"/>
      <c r="H6" s="88"/>
      <c r="I6" s="89"/>
      <c r="J6" s="22" t="s">
        <v>3</v>
      </c>
      <c r="K6" s="23" t="s">
        <v>2</v>
      </c>
      <c r="L6" s="21" t="s">
        <v>3</v>
      </c>
      <c r="M6" s="24" t="s">
        <v>2</v>
      </c>
      <c r="N6" s="22" t="s">
        <v>3</v>
      </c>
      <c r="O6" s="23" t="s">
        <v>2</v>
      </c>
      <c r="P6" s="76" t="s">
        <v>5</v>
      </c>
      <c r="Q6" s="28" t="s">
        <v>3</v>
      </c>
      <c r="R6" s="20" t="s">
        <v>2</v>
      </c>
      <c r="S6" s="80" t="s">
        <v>5</v>
      </c>
      <c r="T6" s="28" t="s">
        <v>3</v>
      </c>
      <c r="U6" s="19" t="s">
        <v>2</v>
      </c>
      <c r="V6" s="19" t="s">
        <v>4</v>
      </c>
      <c r="W6" s="80" t="s">
        <v>5</v>
      </c>
    </row>
    <row r="7" spans="1:29" s="40" customFormat="1" ht="19.5" customHeight="1">
      <c r="A7" s="29">
        <v>1</v>
      </c>
      <c r="B7" s="30">
        <f>P7+S7+W7</f>
        <v>834</v>
      </c>
      <c r="C7" s="31" t="s">
        <v>37</v>
      </c>
      <c r="D7" s="32" t="s">
        <v>36</v>
      </c>
      <c r="E7" s="36">
        <v>74</v>
      </c>
      <c r="F7" s="33"/>
      <c r="G7" s="33" t="s">
        <v>38</v>
      </c>
      <c r="H7" s="34">
        <v>1950</v>
      </c>
      <c r="I7" s="35">
        <v>58</v>
      </c>
      <c r="J7" s="36">
        <v>5</v>
      </c>
      <c r="K7" s="34">
        <v>32</v>
      </c>
      <c r="L7" s="37">
        <v>7</v>
      </c>
      <c r="M7" s="38">
        <v>33</v>
      </c>
      <c r="N7" s="36">
        <v>3</v>
      </c>
      <c r="O7" s="34">
        <v>1</v>
      </c>
      <c r="P7" s="25">
        <f>I7+AC7</f>
        <v>834</v>
      </c>
      <c r="Q7" s="8"/>
      <c r="R7" s="7"/>
      <c r="S7" s="9">
        <f>IF(((Q7*60)+R7)&lt;300,(Q7*60+R7),300-(((Q7*60)+R7-300)*2))</f>
        <v>0</v>
      </c>
      <c r="T7" s="39"/>
      <c r="U7" s="14"/>
      <c r="V7" s="14"/>
      <c r="W7" s="9">
        <f>IF(((T7*60)+U7)&lt;300,(T7*60+U7),300-(((T7*60)+U7-300)*2))+IF(V7=0,0,(75-((V7-1)*5)))</f>
        <v>0</v>
      </c>
      <c r="Y7" s="18">
        <f>IF(((J7*60)+K7)&lt;450,(J7*60+K7),450-(((J7*60)+K7-450)*2))</f>
        <v>332</v>
      </c>
      <c r="Z7" s="18">
        <f>IF(((L7*60)+M7)&lt;450,(L7*60+M7),450-(((L7*60)+M7-450)*2))</f>
        <v>444</v>
      </c>
      <c r="AA7" s="18">
        <f>IF(((N7*60)+O7)&lt;450,(N7*60+O7),450-(((N7*60)+O7-450)*2))</f>
        <v>181</v>
      </c>
      <c r="AB7" s="18">
        <f>MIN(Y7,Z7,AA7)</f>
        <v>181</v>
      </c>
      <c r="AC7" s="18">
        <f>SUM(Y7,Z7,AA7)-AB7</f>
        <v>776</v>
      </c>
    </row>
    <row r="8" spans="1:29" s="40" customFormat="1" ht="19.5" customHeight="1" thickBot="1">
      <c r="A8" s="53">
        <v>2</v>
      </c>
      <c r="B8" s="54">
        <f>P8+S8+W8</f>
        <v>530</v>
      </c>
      <c r="C8" s="55" t="s">
        <v>35</v>
      </c>
      <c r="D8" s="56" t="s">
        <v>36</v>
      </c>
      <c r="E8" s="60">
        <v>78</v>
      </c>
      <c r="F8" s="57"/>
      <c r="G8" s="57" t="s">
        <v>39</v>
      </c>
      <c r="H8" s="58">
        <v>1945</v>
      </c>
      <c r="I8" s="59">
        <v>57</v>
      </c>
      <c r="J8" s="60">
        <v>2</v>
      </c>
      <c r="K8" s="58">
        <v>32</v>
      </c>
      <c r="L8" s="61">
        <v>4</v>
      </c>
      <c r="M8" s="62">
        <v>41</v>
      </c>
      <c r="N8" s="60">
        <v>3</v>
      </c>
      <c r="O8" s="58">
        <v>12</v>
      </c>
      <c r="P8" s="27">
        <f>I8+AC8</f>
        <v>530</v>
      </c>
      <c r="Q8" s="11"/>
      <c r="R8" s="5"/>
      <c r="S8" s="13">
        <f>IF(((Q8*60)+R8)&lt;600,(Q8*60+R8),600-(((Q8*60)+R8-600)*2))</f>
        <v>0</v>
      </c>
      <c r="T8" s="63"/>
      <c r="U8" s="64"/>
      <c r="V8" s="64"/>
      <c r="W8" s="13">
        <f>IF(((T8*60)+U8)&lt;300,(T8*60+U8),300-(((T8*60)+U8-300)*2))+IF(V8=0,0,(75-((V8-1)*5)))</f>
        <v>0</v>
      </c>
      <c r="Y8" s="18">
        <f>IF(((J8*60)+K8)&lt;450,(J8*60+K8),450-(((J8*60)+K8-450)*2))</f>
        <v>152</v>
      </c>
      <c r="Z8" s="18">
        <f>IF(((L8*60)+M8)&lt;450,(L8*60+M8),450-(((L8*60)+M8-450)*2))</f>
        <v>281</v>
      </c>
      <c r="AA8" s="18">
        <f>IF(((N8*60)+O8)&lt;450,(N8*60+O8),450-(((N8*60)+O8-450)*2))</f>
        <v>192</v>
      </c>
      <c r="AB8" s="18">
        <f>MIN(Y8,Z8,AA8)</f>
        <v>152</v>
      </c>
      <c r="AC8" s="18">
        <f>SUM(Y8,Z8,AA8)-AB8</f>
        <v>473</v>
      </c>
    </row>
  </sheetData>
  <mergeCells count="18">
    <mergeCell ref="B5:B6"/>
    <mergeCell ref="P5:P6"/>
    <mergeCell ref="A1:W1"/>
    <mergeCell ref="W5:W6"/>
    <mergeCell ref="S5:S6"/>
    <mergeCell ref="A5:A6"/>
    <mergeCell ref="L5:M5"/>
    <mergeCell ref="N5:O5"/>
    <mergeCell ref="T5:U5"/>
    <mergeCell ref="C5:C6"/>
    <mergeCell ref="D5:D6"/>
    <mergeCell ref="I5:I6"/>
    <mergeCell ref="J5:K5"/>
    <mergeCell ref="E5:E6"/>
    <mergeCell ref="Q5:R5"/>
    <mergeCell ref="G5:G6"/>
    <mergeCell ref="H5:H6"/>
    <mergeCell ref="F5:F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00390625" style="0" bestFit="1" customWidth="1"/>
    <col min="2" max="2" width="6.00390625" style="3" customWidth="1"/>
    <col min="3" max="3" width="14.7109375" style="0" bestFit="1" customWidth="1"/>
    <col min="4" max="4" width="10.28125" style="0" bestFit="1" customWidth="1"/>
    <col min="5" max="5" width="6.28125" style="3" customWidth="1"/>
    <col min="6" max="6" width="6.421875" style="69" customWidth="1"/>
    <col min="7" max="7" width="8.00390625" style="0" customWidth="1"/>
    <col min="8" max="8" width="5.7109375" style="3" customWidth="1"/>
    <col min="9" max="9" width="5.8515625" style="3" customWidth="1"/>
    <col min="10" max="10" width="4.28125" style="3" customWidth="1"/>
    <col min="11" max="15" width="4.28125" style="0" customWidth="1"/>
    <col min="16" max="16" width="5.28125" style="0" customWidth="1"/>
    <col min="17" max="18" width="4.28125" style="0" customWidth="1"/>
    <col min="19" max="19" width="6.7109375" style="0" customWidth="1"/>
    <col min="20" max="20" width="4.28125" style="6" customWidth="1"/>
    <col min="21" max="22" width="4.28125" style="3" customWidth="1"/>
    <col min="23" max="23" width="6.7109375" style="3" customWidth="1"/>
    <col min="24" max="24" width="2.57421875" style="0" customWidth="1"/>
    <col min="25" max="29" width="4.28125" style="3" customWidth="1"/>
  </cols>
  <sheetData>
    <row r="1" spans="1:23" ht="18">
      <c r="A1" s="77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ht="8.25" customHeight="1">
      <c r="A2" s="17"/>
      <c r="B2" s="18"/>
      <c r="C2" s="18"/>
      <c r="D2" s="18"/>
      <c r="E2" s="18"/>
      <c r="F2" s="6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2:23" ht="18">
      <c r="B3" s="66"/>
      <c r="C3" s="66"/>
      <c r="D3" s="66"/>
      <c r="E3" s="18"/>
      <c r="F3" s="68"/>
      <c r="G3" s="65" t="s">
        <v>47</v>
      </c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7" t="s">
        <v>27</v>
      </c>
    </row>
    <row r="4" ht="8.25" customHeight="1" thickBot="1"/>
    <row r="5" spans="1:26" ht="18.75" customHeight="1">
      <c r="A5" s="81" t="s">
        <v>20</v>
      </c>
      <c r="B5" s="73" t="s">
        <v>19</v>
      </c>
      <c r="C5" s="85" t="s">
        <v>0</v>
      </c>
      <c r="D5" s="87" t="s">
        <v>1</v>
      </c>
      <c r="E5" s="85" t="s">
        <v>18</v>
      </c>
      <c r="F5" s="95" t="s">
        <v>13</v>
      </c>
      <c r="G5" s="91" t="s">
        <v>11</v>
      </c>
      <c r="H5" s="87" t="s">
        <v>12</v>
      </c>
      <c r="I5" s="73" t="s">
        <v>21</v>
      </c>
      <c r="J5" s="81" t="s">
        <v>15</v>
      </c>
      <c r="K5" s="83"/>
      <c r="L5" s="75" t="s">
        <v>16</v>
      </c>
      <c r="M5" s="75"/>
      <c r="N5" s="81" t="s">
        <v>17</v>
      </c>
      <c r="O5" s="83"/>
      <c r="P5" s="75" t="s">
        <v>22</v>
      </c>
      <c r="Q5" s="81" t="s">
        <v>24</v>
      </c>
      <c r="R5" s="84"/>
      <c r="S5" s="79" t="s">
        <v>25</v>
      </c>
      <c r="T5" s="81" t="s">
        <v>26</v>
      </c>
      <c r="U5" s="84"/>
      <c r="V5" s="15" t="s">
        <v>23</v>
      </c>
      <c r="W5" s="79" t="s">
        <v>25</v>
      </c>
      <c r="X5" s="2"/>
      <c r="Y5" s="1"/>
      <c r="Z5" s="1"/>
    </row>
    <row r="6" spans="1:23" ht="13.5" thickBot="1">
      <c r="A6" s="82"/>
      <c r="B6" s="74"/>
      <c r="C6" s="86"/>
      <c r="D6" s="88"/>
      <c r="E6" s="90"/>
      <c r="F6" s="96"/>
      <c r="G6" s="92"/>
      <c r="H6" s="88"/>
      <c r="I6" s="89"/>
      <c r="J6" s="22" t="s">
        <v>3</v>
      </c>
      <c r="K6" s="23" t="s">
        <v>2</v>
      </c>
      <c r="L6" s="21" t="s">
        <v>3</v>
      </c>
      <c r="M6" s="24" t="s">
        <v>2</v>
      </c>
      <c r="N6" s="22" t="s">
        <v>3</v>
      </c>
      <c r="O6" s="23" t="s">
        <v>2</v>
      </c>
      <c r="P6" s="76" t="s">
        <v>5</v>
      </c>
      <c r="Q6" s="28" t="s">
        <v>3</v>
      </c>
      <c r="R6" s="20" t="s">
        <v>2</v>
      </c>
      <c r="S6" s="80" t="s">
        <v>5</v>
      </c>
      <c r="T6" s="28" t="s">
        <v>3</v>
      </c>
      <c r="U6" s="19" t="s">
        <v>2</v>
      </c>
      <c r="V6" s="19" t="s">
        <v>4</v>
      </c>
      <c r="W6" s="80" t="s">
        <v>5</v>
      </c>
    </row>
    <row r="7" spans="1:29" s="40" customFormat="1" ht="19.5" customHeight="1">
      <c r="A7" s="29">
        <v>1</v>
      </c>
      <c r="B7" s="30">
        <f>P7+S7+W7</f>
        <v>1233</v>
      </c>
      <c r="C7" s="31" t="s">
        <v>10</v>
      </c>
      <c r="D7" s="32" t="s">
        <v>14</v>
      </c>
      <c r="E7" s="36">
        <v>78</v>
      </c>
      <c r="F7" s="70" t="s">
        <v>44</v>
      </c>
      <c r="G7" s="33" t="s">
        <v>43</v>
      </c>
      <c r="H7" s="34">
        <v>1949</v>
      </c>
      <c r="I7" s="35">
        <v>60</v>
      </c>
      <c r="J7" s="36">
        <v>5</v>
      </c>
      <c r="K7" s="34">
        <v>1</v>
      </c>
      <c r="L7" s="37">
        <v>5</v>
      </c>
      <c r="M7" s="38">
        <v>0</v>
      </c>
      <c r="N7" s="36">
        <v>3</v>
      </c>
      <c r="O7" s="34">
        <v>0</v>
      </c>
      <c r="P7" s="25">
        <f>I7+AC7</f>
        <v>658</v>
      </c>
      <c r="Q7" s="8">
        <v>9</v>
      </c>
      <c r="R7" s="7">
        <v>35</v>
      </c>
      <c r="S7" s="9">
        <f>IF(((Q7*60)+R7)&lt;600,(Q7*60+R7),600-(((Q7*60)+R7-600)*2))</f>
        <v>575</v>
      </c>
      <c r="T7" s="39"/>
      <c r="U7" s="14"/>
      <c r="V7" s="14"/>
      <c r="W7" s="9">
        <f>IF(((T7*60)+U7)&lt;300,(T7*60+U7),300-(((T7*60)+U7-300)*2))+IF(V7=0,0,(75-((V7-1)*5)))</f>
        <v>0</v>
      </c>
      <c r="Y7" s="18">
        <f>IF(((J7*60)+K7)&lt;300,(J7*60+K7),300-(((J7*60)+K7-300)*2))</f>
        <v>298</v>
      </c>
      <c r="Z7" s="18">
        <f>IF(((L7*60)+M7)&lt;300,(L7*60+M7),300-(((L7*60)+M7-300)*2))</f>
        <v>300</v>
      </c>
      <c r="AA7" s="18">
        <f>IF(((N7*60)+O7)&lt;300,(N7*60+O7),300-(((N7*60)+O7-300)*2))</f>
        <v>180</v>
      </c>
      <c r="AB7" s="18">
        <f>MIN(Y7,Z7,AA7)</f>
        <v>180</v>
      </c>
      <c r="AC7" s="18">
        <f>SUM(Y7,Z7,AA7)-AB7</f>
        <v>598</v>
      </c>
    </row>
    <row r="8" spans="1:29" s="40" customFormat="1" ht="19.5" customHeight="1">
      <c r="A8" s="41">
        <v>2</v>
      </c>
      <c r="B8" s="42">
        <f>P8+S8+W8</f>
        <v>649</v>
      </c>
      <c r="C8" s="43" t="s">
        <v>40</v>
      </c>
      <c r="D8" s="44" t="s">
        <v>41</v>
      </c>
      <c r="E8" s="48">
        <v>64</v>
      </c>
      <c r="F8" s="71"/>
      <c r="G8" s="45"/>
      <c r="H8" s="46"/>
      <c r="I8" s="47">
        <v>60</v>
      </c>
      <c r="J8" s="48">
        <v>4</v>
      </c>
      <c r="K8" s="46">
        <v>49</v>
      </c>
      <c r="L8" s="49">
        <v>5</v>
      </c>
      <c r="M8" s="50">
        <v>0</v>
      </c>
      <c r="N8" s="48">
        <v>1</v>
      </c>
      <c r="O8" s="46">
        <v>40</v>
      </c>
      <c r="P8" s="26">
        <f>I8+AC8</f>
        <v>649</v>
      </c>
      <c r="Q8" s="10">
        <v>0</v>
      </c>
      <c r="R8" s="4">
        <v>0</v>
      </c>
      <c r="S8" s="16">
        <f>IF(((Q8*60)+R8)&lt;600,(Q8*60+R8),600-(((Q8*60)+R8-600)*2))</f>
        <v>0</v>
      </c>
      <c r="T8" s="51"/>
      <c r="U8" s="52"/>
      <c r="V8" s="52"/>
      <c r="W8" s="12">
        <f>IF(((T8*60)+U8)&lt;300,(T8*60+U8),300-(((T8*60)+U8-300)*2))+IF(V8=0,0,(75-((V8-1)*5)))</f>
        <v>0</v>
      </c>
      <c r="Y8" s="18">
        <f>IF(((J8*60)+K8)&lt;300,(J8*60+K8),300-(((J8*60)+K8-300)*2))</f>
        <v>289</v>
      </c>
      <c r="Z8" s="18">
        <f>IF(((L8*60)+M8)&lt;300,(L8*60+M8),300-(((L8*60)+M8-300)*2))</f>
        <v>300</v>
      </c>
      <c r="AA8" s="18">
        <f>IF(((N8*60)+O8)&lt;300,(N8*60+O8),300-(((N8*60)+O8-300)*2))</f>
        <v>100</v>
      </c>
      <c r="AB8" s="18">
        <f>MIN(Y8,Z8,AA8)</f>
        <v>100</v>
      </c>
      <c r="AC8" s="18">
        <f>SUM(Y8,Z8,AA8)-AB8</f>
        <v>589</v>
      </c>
    </row>
    <row r="9" spans="1:29" s="40" customFormat="1" ht="19.5" customHeight="1" thickBot="1">
      <c r="A9" s="53">
        <v>3</v>
      </c>
      <c r="B9" s="54">
        <f>P9+S9+W9</f>
        <v>624</v>
      </c>
      <c r="C9" s="55" t="s">
        <v>42</v>
      </c>
      <c r="D9" s="56" t="s">
        <v>14</v>
      </c>
      <c r="E9" s="60">
        <v>92</v>
      </c>
      <c r="F9" s="72" t="s">
        <v>45</v>
      </c>
      <c r="G9" s="57" t="s">
        <v>46</v>
      </c>
      <c r="H9" s="58">
        <v>1950</v>
      </c>
      <c r="I9" s="59">
        <v>53</v>
      </c>
      <c r="J9" s="60">
        <v>4</v>
      </c>
      <c r="K9" s="58">
        <v>57</v>
      </c>
      <c r="L9" s="61">
        <v>5</v>
      </c>
      <c r="M9" s="62">
        <v>13</v>
      </c>
      <c r="N9" s="60">
        <v>2</v>
      </c>
      <c r="O9" s="58">
        <v>38</v>
      </c>
      <c r="P9" s="27">
        <f>I9+AC9</f>
        <v>624</v>
      </c>
      <c r="Q9" s="11"/>
      <c r="R9" s="5"/>
      <c r="S9" s="13">
        <f>IF(((Q9*60)+R9)&lt;600,(Q9*60+R9),600-(((Q9*60)+R9-600)*2))</f>
        <v>0</v>
      </c>
      <c r="T9" s="63"/>
      <c r="U9" s="64"/>
      <c r="V9" s="64"/>
      <c r="W9" s="13">
        <f>IF(((T9*60)+U9)&lt;300,(T9*60+U9),300-(((T9*60)+U9-300)*2))+IF(V9=0,0,(75-((V9-1)*5)))</f>
        <v>0</v>
      </c>
      <c r="Y9" s="18">
        <f>IF(((J9*60)+K9)&lt;300,(J9*60+K9),300-(((J9*60)+K9-300)*2))</f>
        <v>297</v>
      </c>
      <c r="Z9" s="18">
        <f>IF(((L9*60)+M9)&lt;300,(L9*60+M9),300-(((L9*60)+M9-300)*2))</f>
        <v>274</v>
      </c>
      <c r="AA9" s="18">
        <f>IF(((N9*60)+O9)&lt;300,(N9*60+O9),300-(((N9*60)+O9-300)*2))</f>
        <v>158</v>
      </c>
      <c r="AB9" s="18">
        <f>MIN(Y9,Z9,AA9)</f>
        <v>158</v>
      </c>
      <c r="AC9" s="18">
        <f>SUM(Y9,Z9,AA9)-AB9</f>
        <v>571</v>
      </c>
    </row>
  </sheetData>
  <mergeCells count="18">
    <mergeCell ref="Q5:R5"/>
    <mergeCell ref="G5:G6"/>
    <mergeCell ref="H5:H6"/>
    <mergeCell ref="F5:F6"/>
    <mergeCell ref="D5:D6"/>
    <mergeCell ref="I5:I6"/>
    <mergeCell ref="J5:K5"/>
    <mergeCell ref="E5:E6"/>
    <mergeCell ref="B5:B6"/>
    <mergeCell ref="P5:P6"/>
    <mergeCell ref="A1:W1"/>
    <mergeCell ref="W5:W6"/>
    <mergeCell ref="S5:S6"/>
    <mergeCell ref="A5:A6"/>
    <mergeCell ref="L5:M5"/>
    <mergeCell ref="N5:O5"/>
    <mergeCell ref="T5:U5"/>
    <mergeCell ref="C5:C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Szécsi Imre</dc:creator>
  <cp:keywords/>
  <dc:description/>
  <cp:lastModifiedBy>Rusznák Miklós</cp:lastModifiedBy>
  <cp:lastPrinted>2007-07-25T22:24:55Z</cp:lastPrinted>
  <dcterms:created xsi:type="dcterms:W3CDTF">2005-08-21T15:33:52Z</dcterms:created>
  <dcterms:modified xsi:type="dcterms:W3CDTF">2007-07-25T22:27:28Z</dcterms:modified>
  <cp:category/>
  <cp:version/>
  <cp:contentType/>
  <cp:contentStatus/>
</cp:coreProperties>
</file>