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05" windowWidth="15030" windowHeight="8790" activeTab="2"/>
  </bookViews>
  <sheets>
    <sheet name="ABC" sheetId="1" r:id="rId1"/>
    <sheet name="H" sheetId="2" r:id="rId2"/>
    <sheet name="Csapat" sheetId="3" r:id="rId3"/>
  </sheets>
  <definedNames>
    <definedName name="_xlnm.Print_Area" localSheetId="1">'H'!$A$1:$K$49</definedName>
  </definedNames>
  <calcPr fullCalcOnLoad="1"/>
</workbook>
</file>

<file path=xl/sharedStrings.xml><?xml version="1.0" encoding="utf-8"?>
<sst xmlns="http://schemas.openxmlformats.org/spreadsheetml/2006/main" count="379" uniqueCount="127">
  <si>
    <t>F1A kategória</t>
  </si>
  <si>
    <t xml:space="preserve">                                                                                                                    </t>
  </si>
  <si>
    <t>1.</t>
  </si>
  <si>
    <t>Székelyhidi Attila</t>
  </si>
  <si>
    <t>Gyula</t>
  </si>
  <si>
    <t>2.</t>
  </si>
  <si>
    <t>Halász Szabó István</t>
  </si>
  <si>
    <t>Hódmezővásárhely</t>
  </si>
  <si>
    <t>3.</t>
  </si>
  <si>
    <t>Vörös Jenő</t>
  </si>
  <si>
    <t>Szeged</t>
  </si>
  <si>
    <t>4.</t>
  </si>
  <si>
    <t>Krasznai József</t>
  </si>
  <si>
    <t>Debrecen</t>
  </si>
  <si>
    <t>5.</t>
  </si>
  <si>
    <t>Nótáros Attila</t>
  </si>
  <si>
    <t>6.</t>
  </si>
  <si>
    <t>Kulcsár Richárd jun.</t>
  </si>
  <si>
    <t>Herend</t>
  </si>
  <si>
    <t>7.</t>
  </si>
  <si>
    <t>Kis-Pál László</t>
  </si>
  <si>
    <t>Miskolc</t>
  </si>
  <si>
    <t>8.</t>
  </si>
  <si>
    <t>Kovács Gergő jun.</t>
  </si>
  <si>
    <t>Dabas</t>
  </si>
  <si>
    <t>9.</t>
  </si>
  <si>
    <t>Szteblák Tamás jun.</t>
  </si>
  <si>
    <t>Zalaegerszeg</t>
  </si>
  <si>
    <t>10.</t>
  </si>
  <si>
    <t>Csikár Imre</t>
  </si>
  <si>
    <t>Budapesti MSE</t>
  </si>
  <si>
    <t>11.</t>
  </si>
  <si>
    <t>Horváth Tamás jun.</t>
  </si>
  <si>
    <t>12.</t>
  </si>
  <si>
    <t>Vasas György</t>
  </si>
  <si>
    <t>13.</t>
  </si>
  <si>
    <t>Erős Mihály jun.</t>
  </si>
  <si>
    <t>Bodó János</t>
  </si>
  <si>
    <t>15.</t>
  </si>
  <si>
    <t>Kerner Ferenc</t>
  </si>
  <si>
    <t>16.</t>
  </si>
  <si>
    <t>Krasznai Dávid jun.</t>
  </si>
  <si>
    <t>17.</t>
  </si>
  <si>
    <t>Kulcsár Henrik jun.</t>
  </si>
  <si>
    <t>18.</t>
  </si>
  <si>
    <t>Sarusi Kiss Balázs</t>
  </si>
  <si>
    <t>Cavalloni</t>
  </si>
  <si>
    <t>19.</t>
  </si>
  <si>
    <t>Kéry László</t>
  </si>
  <si>
    <t>20.</t>
  </si>
  <si>
    <t>Jaskó Ferenc</t>
  </si>
  <si>
    <t>21.</t>
  </si>
  <si>
    <t>Karsai Gábor</t>
  </si>
  <si>
    <t>Tatabánya</t>
  </si>
  <si>
    <t>Baki Zsolt</t>
  </si>
  <si>
    <t>23.</t>
  </si>
  <si>
    <t>Guti József</t>
  </si>
  <si>
    <t>24.</t>
  </si>
  <si>
    <t>Takács Tibor</t>
  </si>
  <si>
    <t>25.</t>
  </si>
  <si>
    <t>Szabó Viktor jun.</t>
  </si>
  <si>
    <t>26.</t>
  </si>
  <si>
    <t>Farkas László jun.</t>
  </si>
  <si>
    <t>27.</t>
  </si>
  <si>
    <t>Csányi József</t>
  </si>
  <si>
    <t>F1A ifjúsági kategória</t>
  </si>
  <si>
    <t>F1B kategória</t>
  </si>
  <si>
    <t>Váradi Mihály</t>
  </si>
  <si>
    <t>Kocsis István</t>
  </si>
  <si>
    <t>Sopron</t>
  </si>
  <si>
    <t>Pásztor József</t>
  </si>
  <si>
    <t>Ózd</t>
  </si>
  <si>
    <t>Szentpéteri László</t>
  </si>
  <si>
    <t>Somogyi Ottó</t>
  </si>
  <si>
    <t>F1C kategória</t>
  </si>
  <si>
    <t>Zsengellér Gábor</t>
  </si>
  <si>
    <t>Szécsényi János</t>
  </si>
  <si>
    <t>Patócs László</t>
  </si>
  <si>
    <t>Magyari Levente</t>
  </si>
  <si>
    <t>Napkori György</t>
  </si>
  <si>
    <t>Ifj. Szécsényi János</t>
  </si>
  <si>
    <t>Bauer Balázs</t>
  </si>
  <si>
    <t>Bánfalvi György</t>
  </si>
  <si>
    <t>Zombori Jenő</t>
  </si>
  <si>
    <t>F1H kategória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</si>
  <si>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</si>
  <si>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Dr. Németh László</t>
  </si>
  <si>
    <t>Szombathely</t>
  </si>
  <si>
    <t>Ludányi István</t>
  </si>
  <si>
    <t>Mátraverebély</t>
  </si>
  <si>
    <t>Volf Norbert jun.</t>
  </si>
  <si>
    <t>Barna József</t>
  </si>
  <si>
    <t>Rauch Tamás jun.</t>
  </si>
  <si>
    <t>Barna Viktor jun.</t>
  </si>
  <si>
    <t>Sarusi Kiss Krisztina jun.</t>
  </si>
  <si>
    <t>Mogyorósi Máté jun.</t>
  </si>
  <si>
    <t>Csóka Zoltán jun.</t>
  </si>
  <si>
    <t>Kovács Gyula jun.</t>
  </si>
  <si>
    <t>Sarusi Kiss Dorottya jun.</t>
  </si>
  <si>
    <t>F1H ifjúsági kategória</t>
  </si>
  <si>
    <t>14.</t>
  </si>
  <si>
    <t>F1ABC Csapatverseny</t>
  </si>
  <si>
    <t>"REFORMSZÁRNY"</t>
  </si>
  <si>
    <t>"SEREGHAJTÓK"</t>
  </si>
  <si>
    <t>"DEBRECEN VMK"</t>
  </si>
  <si>
    <t>"GALAMBOSOK"</t>
  </si>
  <si>
    <t>"T GAZDASÁGOS"</t>
  </si>
  <si>
    <t>"STALOWA WHOLE"</t>
  </si>
  <si>
    <t>"CSONGRÁD MEGYE I."</t>
  </si>
  <si>
    <t>"FING UTCA 9."</t>
  </si>
  <si>
    <t>"DABASI SÁRGÁK"</t>
  </si>
  <si>
    <t>F1H Csapatverseny</t>
  </si>
  <si>
    <t>"PSZ"</t>
  </si>
  <si>
    <t>"LÓHERÉK"</t>
  </si>
  <si>
    <t>"DABASI CSÍKOSOK"</t>
  </si>
  <si>
    <t>Időjárás: napos, 16-26°C, 0-3 m/s változó irányú szellő</t>
  </si>
  <si>
    <t>F1A kategóriában 6, F1B-ben 1, F1C-ben 2, F1H-ban 5 starthely volt, összesen 15 sportbíróval.</t>
  </si>
  <si>
    <t>Óvás nem történt.</t>
  </si>
  <si>
    <t>…………...……</t>
  </si>
  <si>
    <t>………...………</t>
  </si>
  <si>
    <t>Meczner András</t>
  </si>
  <si>
    <t>Főrendező</t>
  </si>
  <si>
    <t>Főbíró</t>
  </si>
  <si>
    <t>Sportbírók: Bánfai Dénesné, Debreczeni Oszkár, Fráter Tamás, Glück László, Horváth István, Jung András, Katona Mihály,</t>
  </si>
  <si>
    <t xml:space="preserve">                   Ifj. Szentpéteri László, Szentpéteri Lászlóné, Tóth Mária, Jakubovics Tamás, Sulyok Zoltán, </t>
  </si>
  <si>
    <t xml:space="preserve">                   Majdik Károly, Vernyik László, Vida Gyula, Strigán László, Tösmagi Szilárd, Török György</t>
  </si>
  <si>
    <t>"KELE-COLÁK"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</si>
</sst>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9">
    <font>
      <sz val="10"/>
      <name val="Arial"/>
      <family val="0"/>
    </font>
    <font>
      <b/>
      <i/>
      <u val="single"/>
      <sz val="14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2"/>
      <name val="Times HU"/>
      <family val="1"/>
    </font>
    <font>
      <b/>
      <i/>
      <u val="single"/>
      <sz val="18"/>
      <name val="Times New Roman"/>
      <family val="1"/>
    </font>
    <font>
      <i/>
      <sz val="18"/>
      <name val="Times New Roman"/>
      <family val="1"/>
    </font>
    <font>
      <b/>
      <i/>
      <sz val="18"/>
      <name val="Times New Roman"/>
      <family val="1"/>
    </font>
    <font>
      <sz val="18"/>
      <name val="Times New Roman"/>
      <family val="1"/>
    </font>
    <font>
      <sz val="18"/>
      <name val="Times HU"/>
      <family val="1"/>
    </font>
    <font>
      <b/>
      <i/>
      <sz val="12"/>
      <color indexed="8"/>
      <name val="Times New Roman"/>
      <family val="1"/>
    </font>
    <font>
      <sz val="12"/>
      <name val="Arial MT"/>
      <family val="0"/>
    </font>
    <font>
      <i/>
      <sz val="12"/>
      <color indexed="8"/>
      <name val="Times New Roman"/>
      <family val="1"/>
    </font>
    <font>
      <i/>
      <sz val="12"/>
      <name val="Times"/>
      <family val="0"/>
    </font>
    <font>
      <i/>
      <sz val="12"/>
      <name val="Arial MT"/>
      <family val="0"/>
    </font>
    <font>
      <i/>
      <sz val="18"/>
      <name val="Arial MT"/>
      <family val="0"/>
    </font>
    <font>
      <b/>
      <i/>
      <sz val="12"/>
      <name val="Arial MT"/>
      <family val="0"/>
    </font>
    <font>
      <sz val="18"/>
      <name val="Arial MT"/>
      <family val="0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name val="Arial MT"/>
      <family val="0"/>
    </font>
    <font>
      <b/>
      <sz val="18"/>
      <name val="Arial MT"/>
      <family val="0"/>
    </font>
    <font>
      <b/>
      <i/>
      <u val="single"/>
      <sz val="16"/>
      <name val="Times New Roman CE"/>
      <family val="1"/>
    </font>
    <font>
      <b/>
      <i/>
      <u val="single"/>
      <sz val="12"/>
      <name val="Arial MT"/>
      <family val="0"/>
    </font>
    <font>
      <sz val="11"/>
      <name val="Arial MT"/>
      <family val="0"/>
    </font>
    <font>
      <sz val="11"/>
      <name val="Times New Roman CE"/>
      <family val="1"/>
    </font>
    <font>
      <b/>
      <sz val="11"/>
      <name val="Arial MT"/>
      <family val="0"/>
    </font>
    <font>
      <sz val="12"/>
      <name val="Times New Roman CE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NumberFormat="1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>
      <alignment horizontal="left"/>
    </xf>
    <xf numFmtId="0" fontId="7" fillId="0" borderId="0" xfId="0" applyNumberFormat="1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/>
      <protection hidden="1"/>
    </xf>
    <xf numFmtId="0" fontId="10" fillId="0" borderId="0" xfId="0" applyFont="1" applyBorder="1" applyAlignment="1" applyProtection="1">
      <alignment/>
      <protection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right" vertical="top" wrapText="1"/>
    </xf>
    <xf numFmtId="0" fontId="11" fillId="0" borderId="0" xfId="0" applyFont="1" applyBorder="1" applyAlignment="1">
      <alignment vertical="top" wrapText="1"/>
    </xf>
    <xf numFmtId="3" fontId="3" fillId="0" borderId="0" xfId="0" applyNumberFormat="1" applyFont="1" applyBorder="1" applyAlignment="1">
      <alignment/>
    </xf>
    <xf numFmtId="3" fontId="4" fillId="0" borderId="0" xfId="0" applyNumberFormat="1" applyFont="1" applyBorder="1" applyAlignment="1" applyProtection="1">
      <alignment/>
      <protection hidden="1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right" vertical="top" wrapText="1"/>
    </xf>
    <xf numFmtId="0" fontId="13" fillId="0" borderId="0" xfId="0" applyFont="1" applyBorder="1" applyAlignment="1">
      <alignment vertical="top" wrapText="1"/>
    </xf>
    <xf numFmtId="0" fontId="2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horizontal="left" vertical="top" wrapText="1"/>
    </xf>
    <xf numFmtId="0" fontId="13" fillId="0" borderId="0" xfId="0" applyNumberFormat="1" applyFont="1" applyBorder="1" applyAlignment="1">
      <alignment horizontal="left" wrapText="1"/>
    </xf>
    <xf numFmtId="0" fontId="13" fillId="0" borderId="0" xfId="0" applyFont="1" applyBorder="1" applyAlignment="1">
      <alignment horizontal="right" wrapText="1"/>
    </xf>
    <xf numFmtId="0" fontId="13" fillId="0" borderId="0" xfId="0" applyFont="1" applyBorder="1" applyAlignment="1">
      <alignment horizontal="left" wrapText="1"/>
    </xf>
    <xf numFmtId="0" fontId="2" fillId="0" borderId="0" xfId="0" applyFont="1" applyBorder="1" applyAlignment="1" applyProtection="1">
      <alignment/>
      <protection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right"/>
    </xf>
    <xf numFmtId="0" fontId="3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/>
      <protection/>
    </xf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right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/>
    </xf>
    <xf numFmtId="0" fontId="15" fillId="0" borderId="0" xfId="0" applyFont="1" applyBorder="1" applyAlignment="1">
      <alignment/>
    </xf>
    <xf numFmtId="0" fontId="2" fillId="0" borderId="0" xfId="0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right" wrapText="1"/>
    </xf>
    <xf numFmtId="0" fontId="3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/>
      <protection/>
    </xf>
    <xf numFmtId="0" fontId="18" fillId="0" borderId="0" xfId="0" applyFont="1" applyBorder="1" applyAlignment="1">
      <alignment/>
    </xf>
    <xf numFmtId="0" fontId="19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 horizontal="right"/>
      <protection/>
    </xf>
    <xf numFmtId="0" fontId="0" fillId="0" borderId="0" xfId="0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0" fontId="16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18" fillId="0" borderId="0" xfId="0" applyFont="1" applyAlignment="1">
      <alignment/>
    </xf>
    <xf numFmtId="0" fontId="22" fillId="0" borderId="0" xfId="0" applyFont="1" applyAlignment="1">
      <alignment/>
    </xf>
    <xf numFmtId="0" fontId="15" fillId="0" borderId="0" xfId="0" applyFont="1" applyBorder="1" applyAlignment="1">
      <alignment horizontal="left"/>
    </xf>
    <xf numFmtId="0" fontId="20" fillId="0" borderId="0" xfId="0" applyFont="1" applyBorder="1" applyAlignment="1">
      <alignment horizontal="right"/>
    </xf>
    <xf numFmtId="0" fontId="0" fillId="0" borderId="0" xfId="0" applyAlignment="1">
      <alignment/>
    </xf>
    <xf numFmtId="0" fontId="21" fillId="0" borderId="0" xfId="0" applyFont="1" applyAlignment="1">
      <alignment/>
    </xf>
    <xf numFmtId="0" fontId="12" fillId="0" borderId="0" xfId="0" applyFont="1" applyAlignment="1">
      <alignment/>
    </xf>
    <xf numFmtId="0" fontId="2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49" fontId="21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 wrapText="1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12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0" fontId="14" fillId="0" borderId="0" xfId="0" applyFont="1" applyBorder="1" applyAlignment="1">
      <alignment vertical="center" wrapText="1"/>
    </xf>
    <xf numFmtId="0" fontId="2" fillId="0" borderId="0" xfId="0" applyFont="1" applyAlignment="1" applyProtection="1">
      <alignment vertical="center"/>
      <protection/>
    </xf>
    <xf numFmtId="0" fontId="21" fillId="0" borderId="1" xfId="0" applyFont="1" applyBorder="1" applyAlignment="1">
      <alignment vertical="center"/>
    </xf>
    <xf numFmtId="49" fontId="12" fillId="0" borderId="0" xfId="0" applyNumberFormat="1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  <protection/>
    </xf>
    <xf numFmtId="15" fontId="0" fillId="0" borderId="0" xfId="0" applyNumberFormat="1" applyBorder="1" applyAlignment="1">
      <alignment horizontal="center" vertical="center"/>
    </xf>
    <xf numFmtId="15" fontId="13" fillId="0" borderId="0" xfId="0" applyNumberFormat="1" applyFont="1" applyBorder="1" applyAlignment="1">
      <alignment vertical="center" wrapText="1"/>
    </xf>
    <xf numFmtId="15" fontId="2" fillId="0" borderId="0" xfId="0" applyNumberFormat="1" applyFont="1" applyAlignment="1" applyProtection="1">
      <alignment vertical="center"/>
      <protection/>
    </xf>
    <xf numFmtId="15" fontId="2" fillId="0" borderId="0" xfId="0" applyNumberFormat="1" applyFont="1" applyBorder="1" applyAlignment="1" applyProtection="1">
      <alignment horizontal="right" vertical="center"/>
      <protection/>
    </xf>
    <xf numFmtId="15" fontId="0" fillId="0" borderId="0" xfId="0" applyNumberFormat="1" applyAlignment="1">
      <alignment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/>
    </xf>
    <xf numFmtId="0" fontId="25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2" fillId="0" borderId="0" xfId="0" applyFont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5.png" /><Relationship Id="rId4" Type="http://schemas.openxmlformats.org/officeDocument/2006/relationships/image" Target="../media/image4.jpeg" /><Relationship Id="rId5" Type="http://schemas.openxmlformats.org/officeDocument/2006/relationships/image" Target="../media/image6.jpeg" /><Relationship Id="rId6" Type="http://schemas.openxmlformats.org/officeDocument/2006/relationships/image" Target="../media/image10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7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733425</xdr:colOff>
      <xdr:row>0</xdr:row>
      <xdr:rowOff>0</xdr:rowOff>
    </xdr:from>
    <xdr:to>
      <xdr:col>6</xdr:col>
      <xdr:colOff>257175</xdr:colOff>
      <xdr:row>6</xdr:row>
      <xdr:rowOff>114300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0"/>
          <a:ext cx="14382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36</xdr:row>
      <xdr:rowOff>9525</xdr:rowOff>
    </xdr:from>
    <xdr:to>
      <xdr:col>13</xdr:col>
      <xdr:colOff>257175</xdr:colOff>
      <xdr:row>46</xdr:row>
      <xdr:rowOff>171450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00475" y="7620000"/>
          <a:ext cx="289560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885825</xdr:colOff>
      <xdr:row>83</xdr:row>
      <xdr:rowOff>123825</xdr:rowOff>
    </xdr:from>
    <xdr:to>
      <xdr:col>5</xdr:col>
      <xdr:colOff>152400</xdr:colOff>
      <xdr:row>93</xdr:row>
      <xdr:rowOff>19050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48000" y="17783175"/>
          <a:ext cx="857250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83</xdr:row>
      <xdr:rowOff>9525</xdr:rowOff>
    </xdr:from>
    <xdr:to>
      <xdr:col>3</xdr:col>
      <xdr:colOff>752475</xdr:colOff>
      <xdr:row>93</xdr:row>
      <xdr:rowOff>171450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17668875"/>
          <a:ext cx="2886075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285750</xdr:colOff>
      <xdr:row>83</xdr:row>
      <xdr:rowOff>0</xdr:rowOff>
    </xdr:from>
    <xdr:to>
      <xdr:col>13</xdr:col>
      <xdr:colOff>476250</xdr:colOff>
      <xdr:row>93</xdr:row>
      <xdr:rowOff>152400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38600" y="17659350"/>
          <a:ext cx="287655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36</xdr:row>
      <xdr:rowOff>9525</xdr:rowOff>
    </xdr:from>
    <xdr:to>
      <xdr:col>3</xdr:col>
      <xdr:colOff>904875</xdr:colOff>
      <xdr:row>46</xdr:row>
      <xdr:rowOff>171450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7620000"/>
          <a:ext cx="2886075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38</xdr:row>
      <xdr:rowOff>114300</xdr:rowOff>
    </xdr:from>
    <xdr:to>
      <xdr:col>3</xdr:col>
      <xdr:colOff>371475</xdr:colOff>
      <xdr:row>49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8162925"/>
          <a:ext cx="264795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933450</xdr:colOff>
      <xdr:row>38</xdr:row>
      <xdr:rowOff>123825</xdr:rowOff>
    </xdr:from>
    <xdr:to>
      <xdr:col>10</xdr:col>
      <xdr:colOff>209550</xdr:colOff>
      <xdr:row>49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38525" y="8172450"/>
          <a:ext cx="2657475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152400</xdr:colOff>
      <xdr:row>22</xdr:row>
      <xdr:rowOff>123825</xdr:rowOff>
    </xdr:from>
    <xdr:to>
      <xdr:col>8</xdr:col>
      <xdr:colOff>419100</xdr:colOff>
      <xdr:row>33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4733925"/>
          <a:ext cx="3019425" cy="2238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40</xdr:row>
      <xdr:rowOff>104775</xdr:rowOff>
    </xdr:from>
    <xdr:to>
      <xdr:col>8</xdr:col>
      <xdr:colOff>457200</xdr:colOff>
      <xdr:row>51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8486775"/>
          <a:ext cx="3038475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O83"/>
  <sheetViews>
    <sheetView workbookViewId="0" topLeftCell="A1">
      <selection activeCell="N60" sqref="N60"/>
    </sheetView>
  </sheetViews>
  <sheetFormatPr defaultColWidth="12.57421875" defaultRowHeight="16.5" customHeight="1"/>
  <cols>
    <col min="1" max="1" width="4.57421875" style="15" customWidth="1"/>
    <col min="2" max="2" width="21.7109375" style="2" bestFit="1" customWidth="1"/>
    <col min="3" max="3" width="6.140625" style="3" customWidth="1"/>
    <col min="4" max="4" width="19.00390625" style="4" customWidth="1"/>
    <col min="5" max="11" width="4.8515625" style="31" customWidth="1"/>
    <col min="12" max="13" width="5.57421875" style="31" customWidth="1"/>
    <col min="14" max="14" width="7.421875" style="49" customWidth="1"/>
    <col min="15" max="15" width="6.140625" style="6" hidden="1" customWidth="1"/>
    <col min="16" max="16384" width="12.57421875" style="7" customWidth="1"/>
  </cols>
  <sheetData>
    <row r="6" spans="1:15" s="14" customFormat="1" ht="21.75" customHeight="1">
      <c r="A6" s="8" t="s">
        <v>0</v>
      </c>
      <c r="B6" s="9"/>
      <c r="C6" s="10"/>
      <c r="D6" s="11"/>
      <c r="E6" s="10"/>
      <c r="F6" s="10"/>
      <c r="G6" s="10"/>
      <c r="H6" s="10"/>
      <c r="I6" s="10"/>
      <c r="J6" s="10"/>
      <c r="K6" s="10"/>
      <c r="L6" s="10"/>
      <c r="M6" s="10"/>
      <c r="N6" s="12"/>
      <c r="O6" s="13"/>
    </row>
    <row r="7" spans="1:14" ht="16.5" customHeight="1">
      <c r="A7" s="1"/>
      <c r="E7" s="3"/>
      <c r="F7" s="3"/>
      <c r="G7" s="3"/>
      <c r="H7" s="3"/>
      <c r="I7" s="3"/>
      <c r="J7" s="3"/>
      <c r="K7" s="3"/>
      <c r="L7" s="3"/>
      <c r="M7" s="3"/>
      <c r="N7" s="5"/>
    </row>
    <row r="8" spans="4:14" ht="16.5" customHeight="1">
      <c r="D8" s="4" t="s">
        <v>1</v>
      </c>
      <c r="E8" s="3"/>
      <c r="F8" s="3"/>
      <c r="G8" s="3"/>
      <c r="H8" s="3"/>
      <c r="I8" s="3"/>
      <c r="J8" s="3"/>
      <c r="K8" s="3"/>
      <c r="L8" s="3"/>
      <c r="M8" s="3"/>
      <c r="N8" s="5"/>
    </row>
    <row r="9" spans="1:15" s="22" customFormat="1" ht="16.5" customHeight="1">
      <c r="A9" s="16" t="s">
        <v>2</v>
      </c>
      <c r="B9" s="17" t="s">
        <v>3</v>
      </c>
      <c r="C9" s="18">
        <v>2120</v>
      </c>
      <c r="D9" s="19" t="s">
        <v>4</v>
      </c>
      <c r="E9" s="5">
        <v>180</v>
      </c>
      <c r="F9" s="5">
        <v>180</v>
      </c>
      <c r="G9" s="5">
        <v>180</v>
      </c>
      <c r="H9" s="5">
        <v>180</v>
      </c>
      <c r="I9" s="5">
        <v>180</v>
      </c>
      <c r="J9" s="5">
        <v>180</v>
      </c>
      <c r="K9" s="5">
        <v>180</v>
      </c>
      <c r="L9" s="5">
        <v>300</v>
      </c>
      <c r="M9" s="5">
        <v>420</v>
      </c>
      <c r="N9" s="20">
        <f aca="true" t="shared" si="0" ref="N9:N35">SUM(E9:M9)</f>
        <v>1980</v>
      </c>
      <c r="O9" s="21">
        <f aca="true" t="shared" si="1" ref="O9:O35">SUM(E9:K9)</f>
        <v>1260</v>
      </c>
    </row>
    <row r="10" spans="1:15" s="22" customFormat="1" ht="16.5" customHeight="1">
      <c r="A10" s="16" t="s">
        <v>5</v>
      </c>
      <c r="B10" s="17" t="s">
        <v>6</v>
      </c>
      <c r="C10" s="18">
        <v>1981</v>
      </c>
      <c r="D10" s="19" t="s">
        <v>7</v>
      </c>
      <c r="E10" s="5">
        <v>180</v>
      </c>
      <c r="F10" s="5">
        <v>180</v>
      </c>
      <c r="G10" s="5">
        <v>180</v>
      </c>
      <c r="H10" s="5">
        <v>180</v>
      </c>
      <c r="I10" s="5">
        <v>180</v>
      </c>
      <c r="J10" s="5">
        <v>180</v>
      </c>
      <c r="K10" s="5">
        <v>180</v>
      </c>
      <c r="L10" s="5">
        <v>300</v>
      </c>
      <c r="M10" s="5">
        <v>296</v>
      </c>
      <c r="N10" s="20">
        <f t="shared" si="0"/>
        <v>1856</v>
      </c>
      <c r="O10" s="21">
        <f t="shared" si="1"/>
        <v>1260</v>
      </c>
    </row>
    <row r="11" spans="1:15" s="22" customFormat="1" ht="16.5" customHeight="1">
      <c r="A11" s="16" t="s">
        <v>8</v>
      </c>
      <c r="B11" s="17" t="s">
        <v>9</v>
      </c>
      <c r="C11" s="18">
        <v>176</v>
      </c>
      <c r="D11" s="19" t="s">
        <v>10</v>
      </c>
      <c r="E11" s="5">
        <v>180</v>
      </c>
      <c r="F11" s="5">
        <v>180</v>
      </c>
      <c r="G11" s="5">
        <v>180</v>
      </c>
      <c r="H11" s="5">
        <v>180</v>
      </c>
      <c r="I11" s="5">
        <v>180</v>
      </c>
      <c r="J11" s="5">
        <v>180</v>
      </c>
      <c r="K11" s="5">
        <v>180</v>
      </c>
      <c r="L11" s="5">
        <v>300</v>
      </c>
      <c r="M11" s="5">
        <v>273</v>
      </c>
      <c r="N11" s="20">
        <f t="shared" si="0"/>
        <v>1833</v>
      </c>
      <c r="O11" s="21">
        <f t="shared" si="1"/>
        <v>1260</v>
      </c>
    </row>
    <row r="12" spans="1:15" ht="16.5" customHeight="1">
      <c r="A12" s="15" t="s">
        <v>11</v>
      </c>
      <c r="B12" s="23" t="s">
        <v>12</v>
      </c>
      <c r="C12" s="24">
        <v>241</v>
      </c>
      <c r="D12" s="25" t="s">
        <v>13</v>
      </c>
      <c r="E12" s="26">
        <v>180</v>
      </c>
      <c r="F12" s="26">
        <v>180</v>
      </c>
      <c r="G12" s="26">
        <v>180</v>
      </c>
      <c r="H12" s="26">
        <v>180</v>
      </c>
      <c r="I12" s="26">
        <v>180</v>
      </c>
      <c r="J12" s="26">
        <v>180</v>
      </c>
      <c r="K12" s="26">
        <v>180</v>
      </c>
      <c r="L12" s="3">
        <v>244</v>
      </c>
      <c r="M12" s="3"/>
      <c r="N12" s="20">
        <f t="shared" si="0"/>
        <v>1504</v>
      </c>
      <c r="O12" s="21">
        <f t="shared" si="1"/>
        <v>1260</v>
      </c>
    </row>
    <row r="13" spans="1:15" ht="16.5" customHeight="1">
      <c r="A13" s="15" t="s">
        <v>14</v>
      </c>
      <c r="B13" s="23" t="s">
        <v>15</v>
      </c>
      <c r="C13" s="24">
        <v>333</v>
      </c>
      <c r="D13" s="25" t="s">
        <v>4</v>
      </c>
      <c r="E13" s="26">
        <v>180</v>
      </c>
      <c r="F13" s="26">
        <v>180</v>
      </c>
      <c r="G13" s="26">
        <v>180</v>
      </c>
      <c r="H13" s="26">
        <v>180</v>
      </c>
      <c r="I13" s="26">
        <v>180</v>
      </c>
      <c r="J13" s="26">
        <v>180</v>
      </c>
      <c r="K13" s="26">
        <v>180</v>
      </c>
      <c r="L13" s="3">
        <v>192</v>
      </c>
      <c r="M13" s="3"/>
      <c r="N13" s="20">
        <f t="shared" si="0"/>
        <v>1452</v>
      </c>
      <c r="O13" s="21">
        <f t="shared" si="1"/>
        <v>1260</v>
      </c>
    </row>
    <row r="14" spans="1:15" ht="16.5" customHeight="1">
      <c r="A14" s="15" t="s">
        <v>16</v>
      </c>
      <c r="B14" s="23" t="s">
        <v>17</v>
      </c>
      <c r="C14" s="24">
        <v>2269</v>
      </c>
      <c r="D14" s="25" t="s">
        <v>18</v>
      </c>
      <c r="E14" s="26">
        <v>180</v>
      </c>
      <c r="F14" s="26">
        <v>180</v>
      </c>
      <c r="G14" s="26">
        <v>180</v>
      </c>
      <c r="H14" s="26">
        <v>180</v>
      </c>
      <c r="I14" s="26">
        <v>180</v>
      </c>
      <c r="J14" s="26">
        <v>180</v>
      </c>
      <c r="K14" s="26">
        <v>180</v>
      </c>
      <c r="L14" s="3">
        <v>163</v>
      </c>
      <c r="M14" s="3"/>
      <c r="N14" s="20">
        <f t="shared" si="0"/>
        <v>1423</v>
      </c>
      <c r="O14" s="21">
        <f t="shared" si="1"/>
        <v>1260</v>
      </c>
    </row>
    <row r="15" spans="1:15" ht="16.5" customHeight="1">
      <c r="A15" s="15" t="s">
        <v>19</v>
      </c>
      <c r="B15" s="23" t="s">
        <v>20</v>
      </c>
      <c r="C15" s="24">
        <v>164</v>
      </c>
      <c r="D15" s="25" t="s">
        <v>21</v>
      </c>
      <c r="E15" s="26">
        <v>180</v>
      </c>
      <c r="F15" s="26">
        <v>180</v>
      </c>
      <c r="G15" s="26">
        <v>180</v>
      </c>
      <c r="H15" s="26">
        <v>180</v>
      </c>
      <c r="I15" s="26">
        <v>180</v>
      </c>
      <c r="J15" s="26">
        <v>180</v>
      </c>
      <c r="K15" s="26">
        <v>180</v>
      </c>
      <c r="L15" s="3">
        <v>154</v>
      </c>
      <c r="M15" s="3"/>
      <c r="N15" s="20">
        <f t="shared" si="0"/>
        <v>1414</v>
      </c>
      <c r="O15" s="21">
        <f t="shared" si="1"/>
        <v>1260</v>
      </c>
    </row>
    <row r="16" spans="1:15" ht="16.5" customHeight="1">
      <c r="A16" s="15" t="s">
        <v>22</v>
      </c>
      <c r="B16" s="23" t="s">
        <v>23</v>
      </c>
      <c r="C16" s="24">
        <v>2752</v>
      </c>
      <c r="D16" s="25" t="s">
        <v>24</v>
      </c>
      <c r="E16" s="26">
        <v>180</v>
      </c>
      <c r="F16" s="26">
        <v>180</v>
      </c>
      <c r="G16" s="26">
        <v>180</v>
      </c>
      <c r="H16" s="26">
        <v>180</v>
      </c>
      <c r="I16" s="26">
        <v>180</v>
      </c>
      <c r="J16" s="26">
        <v>180</v>
      </c>
      <c r="K16" s="26">
        <v>180</v>
      </c>
      <c r="L16" s="3">
        <v>68</v>
      </c>
      <c r="M16" s="3"/>
      <c r="N16" s="20">
        <f t="shared" si="0"/>
        <v>1328</v>
      </c>
      <c r="O16" s="21">
        <f t="shared" si="1"/>
        <v>1260</v>
      </c>
    </row>
    <row r="17" spans="1:15" ht="16.5" customHeight="1">
      <c r="A17" s="15" t="s">
        <v>25</v>
      </c>
      <c r="B17" s="23" t="s">
        <v>26</v>
      </c>
      <c r="C17" s="24">
        <v>2361</v>
      </c>
      <c r="D17" s="25" t="s">
        <v>27</v>
      </c>
      <c r="E17" s="26">
        <v>180</v>
      </c>
      <c r="F17" s="26">
        <v>180</v>
      </c>
      <c r="G17" s="26">
        <v>180</v>
      </c>
      <c r="H17" s="26">
        <v>180</v>
      </c>
      <c r="I17" s="26">
        <v>180</v>
      </c>
      <c r="J17" s="26">
        <v>180</v>
      </c>
      <c r="K17" s="26">
        <v>177</v>
      </c>
      <c r="L17" s="3"/>
      <c r="M17" s="3"/>
      <c r="N17" s="20">
        <f t="shared" si="0"/>
        <v>1257</v>
      </c>
      <c r="O17" s="21">
        <f t="shared" si="1"/>
        <v>1257</v>
      </c>
    </row>
    <row r="18" spans="1:15" ht="16.5" customHeight="1">
      <c r="A18" s="15" t="s">
        <v>28</v>
      </c>
      <c r="B18" s="23" t="s">
        <v>29</v>
      </c>
      <c r="C18" s="24">
        <v>57</v>
      </c>
      <c r="D18" s="25" t="s">
        <v>30</v>
      </c>
      <c r="E18" s="26">
        <v>173</v>
      </c>
      <c r="F18" s="26">
        <v>180</v>
      </c>
      <c r="G18" s="26">
        <v>180</v>
      </c>
      <c r="H18" s="26">
        <v>180</v>
      </c>
      <c r="I18" s="26">
        <v>180</v>
      </c>
      <c r="J18" s="26">
        <v>180</v>
      </c>
      <c r="K18" s="26">
        <v>180</v>
      </c>
      <c r="L18" s="3"/>
      <c r="M18" s="3"/>
      <c r="N18" s="20">
        <f t="shared" si="0"/>
        <v>1253</v>
      </c>
      <c r="O18" s="21">
        <f t="shared" si="1"/>
        <v>1253</v>
      </c>
    </row>
    <row r="19" spans="1:15" ht="16.5" customHeight="1">
      <c r="A19" s="15" t="s">
        <v>31</v>
      </c>
      <c r="B19" s="23" t="s">
        <v>32</v>
      </c>
      <c r="C19" s="24">
        <v>3078</v>
      </c>
      <c r="D19" s="25" t="s">
        <v>18</v>
      </c>
      <c r="E19" s="26">
        <v>180</v>
      </c>
      <c r="F19" s="26">
        <v>180</v>
      </c>
      <c r="G19" s="26">
        <v>156</v>
      </c>
      <c r="H19" s="26">
        <v>180</v>
      </c>
      <c r="I19" s="26">
        <v>180</v>
      </c>
      <c r="J19" s="26">
        <v>180</v>
      </c>
      <c r="K19" s="26">
        <v>180</v>
      </c>
      <c r="L19" s="3"/>
      <c r="M19" s="3"/>
      <c r="N19" s="20">
        <f t="shared" si="0"/>
        <v>1236</v>
      </c>
      <c r="O19" s="21">
        <f t="shared" si="1"/>
        <v>1236</v>
      </c>
    </row>
    <row r="20" spans="1:15" ht="16.5" customHeight="1">
      <c r="A20" s="15" t="s">
        <v>33</v>
      </c>
      <c r="B20" s="23" t="s">
        <v>34</v>
      </c>
      <c r="C20" s="24">
        <v>144</v>
      </c>
      <c r="D20" s="25" t="s">
        <v>4</v>
      </c>
      <c r="E20" s="26">
        <v>180</v>
      </c>
      <c r="F20" s="26">
        <v>180</v>
      </c>
      <c r="G20" s="26">
        <v>154</v>
      </c>
      <c r="H20" s="26">
        <v>180</v>
      </c>
      <c r="I20" s="26">
        <v>180</v>
      </c>
      <c r="J20" s="26">
        <v>180</v>
      </c>
      <c r="K20" s="26">
        <v>180</v>
      </c>
      <c r="L20" s="3"/>
      <c r="M20" s="3"/>
      <c r="N20" s="20">
        <f t="shared" si="0"/>
        <v>1234</v>
      </c>
      <c r="O20" s="21">
        <f t="shared" si="1"/>
        <v>1234</v>
      </c>
    </row>
    <row r="21" spans="1:15" ht="16.5" customHeight="1">
      <c r="A21" s="15" t="s">
        <v>35</v>
      </c>
      <c r="B21" s="23" t="s">
        <v>36</v>
      </c>
      <c r="C21" s="24">
        <v>281</v>
      </c>
      <c r="D21" s="25" t="s">
        <v>24</v>
      </c>
      <c r="E21" s="26">
        <v>180</v>
      </c>
      <c r="F21" s="26">
        <v>180</v>
      </c>
      <c r="G21" s="26">
        <v>180</v>
      </c>
      <c r="H21" s="26">
        <v>122</v>
      </c>
      <c r="I21" s="26">
        <v>180</v>
      </c>
      <c r="J21" s="26">
        <v>180</v>
      </c>
      <c r="K21" s="26">
        <v>180</v>
      </c>
      <c r="L21" s="3"/>
      <c r="M21" s="3"/>
      <c r="N21" s="20">
        <f t="shared" si="0"/>
        <v>1202</v>
      </c>
      <c r="O21" s="21">
        <f t="shared" si="1"/>
        <v>1202</v>
      </c>
    </row>
    <row r="22" spans="1:15" ht="16.5" customHeight="1">
      <c r="A22" s="15" t="s">
        <v>35</v>
      </c>
      <c r="B22" s="23" t="s">
        <v>37</v>
      </c>
      <c r="C22" s="24">
        <v>147</v>
      </c>
      <c r="D22" s="25" t="s">
        <v>4</v>
      </c>
      <c r="E22" s="26">
        <v>180</v>
      </c>
      <c r="F22" s="26">
        <v>180</v>
      </c>
      <c r="G22" s="26">
        <v>180</v>
      </c>
      <c r="H22" s="26">
        <v>180</v>
      </c>
      <c r="I22" s="26">
        <v>180</v>
      </c>
      <c r="J22" s="26">
        <v>180</v>
      </c>
      <c r="K22" s="26">
        <v>122</v>
      </c>
      <c r="L22" s="3"/>
      <c r="M22" s="3"/>
      <c r="N22" s="20">
        <f t="shared" si="0"/>
        <v>1202</v>
      </c>
      <c r="O22" s="21">
        <f t="shared" si="1"/>
        <v>1202</v>
      </c>
    </row>
    <row r="23" spans="1:15" ht="16.5" customHeight="1">
      <c r="A23" s="15" t="s">
        <v>38</v>
      </c>
      <c r="B23" s="23" t="s">
        <v>39</v>
      </c>
      <c r="C23" s="24">
        <v>314</v>
      </c>
      <c r="D23" s="25" t="s">
        <v>18</v>
      </c>
      <c r="E23" s="26">
        <v>180</v>
      </c>
      <c r="F23" s="26">
        <v>180</v>
      </c>
      <c r="G23" s="26">
        <v>180</v>
      </c>
      <c r="H23" s="26">
        <v>109</v>
      </c>
      <c r="I23" s="26">
        <v>180</v>
      </c>
      <c r="J23" s="26">
        <v>180</v>
      </c>
      <c r="K23" s="26">
        <v>180</v>
      </c>
      <c r="L23" s="3"/>
      <c r="M23" s="3"/>
      <c r="N23" s="20">
        <f t="shared" si="0"/>
        <v>1189</v>
      </c>
      <c r="O23" s="21">
        <f t="shared" si="1"/>
        <v>1189</v>
      </c>
    </row>
    <row r="24" spans="1:15" ht="16.5" customHeight="1">
      <c r="A24" s="15" t="s">
        <v>40</v>
      </c>
      <c r="B24" s="23" t="s">
        <v>41</v>
      </c>
      <c r="C24" s="24">
        <v>2283</v>
      </c>
      <c r="D24" s="25" t="s">
        <v>13</v>
      </c>
      <c r="E24" s="26">
        <v>180</v>
      </c>
      <c r="F24" s="26">
        <v>180</v>
      </c>
      <c r="G24" s="26">
        <v>180</v>
      </c>
      <c r="H24" s="26">
        <v>180</v>
      </c>
      <c r="I24" s="26">
        <v>180</v>
      </c>
      <c r="J24" s="26">
        <v>180</v>
      </c>
      <c r="K24" s="26">
        <v>82</v>
      </c>
      <c r="L24" s="3"/>
      <c r="M24" s="3"/>
      <c r="N24" s="20">
        <f t="shared" si="0"/>
        <v>1162</v>
      </c>
      <c r="O24" s="21">
        <f t="shared" si="1"/>
        <v>1162</v>
      </c>
    </row>
    <row r="25" spans="1:15" ht="16.5" customHeight="1">
      <c r="A25" s="15" t="s">
        <v>42</v>
      </c>
      <c r="B25" s="23" t="s">
        <v>43</v>
      </c>
      <c r="C25" s="24">
        <v>2268</v>
      </c>
      <c r="D25" s="25" t="s">
        <v>18</v>
      </c>
      <c r="E25" s="26">
        <v>180</v>
      </c>
      <c r="F25" s="26">
        <v>180</v>
      </c>
      <c r="G25" s="26">
        <v>60</v>
      </c>
      <c r="H25" s="26">
        <v>180</v>
      </c>
      <c r="I25" s="26">
        <v>180</v>
      </c>
      <c r="J25" s="26">
        <v>180</v>
      </c>
      <c r="K25" s="26">
        <v>180</v>
      </c>
      <c r="L25" s="3"/>
      <c r="M25" s="3"/>
      <c r="N25" s="20">
        <f t="shared" si="0"/>
        <v>1140</v>
      </c>
      <c r="O25" s="21">
        <f t="shared" si="1"/>
        <v>1140</v>
      </c>
    </row>
    <row r="26" spans="1:15" ht="16.5" customHeight="1">
      <c r="A26" s="15" t="s">
        <v>44</v>
      </c>
      <c r="B26" s="23" t="s">
        <v>45</v>
      </c>
      <c r="C26" s="24">
        <v>69</v>
      </c>
      <c r="D26" s="25" t="s">
        <v>46</v>
      </c>
      <c r="E26" s="26">
        <v>103</v>
      </c>
      <c r="F26" s="26">
        <v>180</v>
      </c>
      <c r="G26" s="26">
        <v>180</v>
      </c>
      <c r="H26" s="26">
        <v>180</v>
      </c>
      <c r="I26" s="26">
        <v>180</v>
      </c>
      <c r="J26" s="26">
        <v>109</v>
      </c>
      <c r="K26" s="26">
        <v>180</v>
      </c>
      <c r="L26" s="3"/>
      <c r="M26" s="3"/>
      <c r="N26" s="20">
        <f t="shared" si="0"/>
        <v>1112</v>
      </c>
      <c r="O26" s="21">
        <f t="shared" si="1"/>
        <v>1112</v>
      </c>
    </row>
    <row r="27" spans="1:15" ht="16.5" customHeight="1">
      <c r="A27" s="15" t="s">
        <v>47</v>
      </c>
      <c r="B27" s="23" t="s">
        <v>48</v>
      </c>
      <c r="C27" s="24">
        <v>180</v>
      </c>
      <c r="D27" s="25" t="s">
        <v>7</v>
      </c>
      <c r="E27" s="26">
        <v>180</v>
      </c>
      <c r="F27" s="26">
        <v>103</v>
      </c>
      <c r="G27" s="26">
        <v>180</v>
      </c>
      <c r="H27" s="26">
        <v>180</v>
      </c>
      <c r="I27" s="26">
        <v>81</v>
      </c>
      <c r="J27" s="26">
        <v>180</v>
      </c>
      <c r="K27" s="26">
        <v>180</v>
      </c>
      <c r="L27" s="3"/>
      <c r="M27" s="3"/>
      <c r="N27" s="20">
        <f t="shared" si="0"/>
        <v>1084</v>
      </c>
      <c r="O27" s="21">
        <f t="shared" si="1"/>
        <v>1084</v>
      </c>
    </row>
    <row r="28" spans="1:15" ht="16.5" customHeight="1">
      <c r="A28" s="15" t="s">
        <v>49</v>
      </c>
      <c r="B28" s="23" t="s">
        <v>50</v>
      </c>
      <c r="C28" s="24">
        <v>61</v>
      </c>
      <c r="D28" s="25" t="s">
        <v>46</v>
      </c>
      <c r="E28" s="26">
        <v>180</v>
      </c>
      <c r="F28" s="26">
        <v>180</v>
      </c>
      <c r="G28" s="26">
        <v>53</v>
      </c>
      <c r="H28" s="26">
        <v>180</v>
      </c>
      <c r="I28" s="26">
        <v>122</v>
      </c>
      <c r="J28" s="26">
        <v>180</v>
      </c>
      <c r="K28" s="26">
        <v>180</v>
      </c>
      <c r="L28" s="3"/>
      <c r="M28" s="3"/>
      <c r="N28" s="20">
        <f t="shared" si="0"/>
        <v>1075</v>
      </c>
      <c r="O28" s="21">
        <f t="shared" si="1"/>
        <v>1075</v>
      </c>
    </row>
    <row r="29" spans="1:15" ht="16.5" customHeight="1">
      <c r="A29" s="15" t="s">
        <v>51</v>
      </c>
      <c r="B29" s="23" t="s">
        <v>52</v>
      </c>
      <c r="C29" s="24">
        <v>414</v>
      </c>
      <c r="D29" s="25" t="s">
        <v>53</v>
      </c>
      <c r="E29" s="26">
        <v>113</v>
      </c>
      <c r="F29" s="26">
        <v>180</v>
      </c>
      <c r="G29" s="26">
        <v>55</v>
      </c>
      <c r="H29" s="26">
        <v>180</v>
      </c>
      <c r="I29" s="26">
        <v>180</v>
      </c>
      <c r="J29" s="26">
        <v>180</v>
      </c>
      <c r="K29" s="26">
        <v>180</v>
      </c>
      <c r="L29" s="3"/>
      <c r="M29" s="3"/>
      <c r="N29" s="20">
        <f t="shared" si="0"/>
        <v>1068</v>
      </c>
      <c r="O29" s="21">
        <f t="shared" si="1"/>
        <v>1068</v>
      </c>
    </row>
    <row r="30" spans="1:15" ht="16.5" customHeight="1">
      <c r="A30" s="15" t="s">
        <v>51</v>
      </c>
      <c r="B30" s="23" t="s">
        <v>54</v>
      </c>
      <c r="C30" s="24">
        <v>2266</v>
      </c>
      <c r="D30" s="25" t="s">
        <v>18</v>
      </c>
      <c r="E30" s="26">
        <v>180</v>
      </c>
      <c r="F30" s="26">
        <v>155</v>
      </c>
      <c r="G30" s="26">
        <v>84</v>
      </c>
      <c r="H30" s="26">
        <v>180</v>
      </c>
      <c r="I30" s="26">
        <v>180</v>
      </c>
      <c r="J30" s="26">
        <v>109</v>
      </c>
      <c r="K30" s="26">
        <v>180</v>
      </c>
      <c r="L30" s="3"/>
      <c r="M30" s="3"/>
      <c r="N30" s="20">
        <f t="shared" si="0"/>
        <v>1068</v>
      </c>
      <c r="O30" s="21">
        <f t="shared" si="1"/>
        <v>1068</v>
      </c>
    </row>
    <row r="31" spans="1:15" ht="16.5" customHeight="1">
      <c r="A31" s="15" t="s">
        <v>55</v>
      </c>
      <c r="B31" s="23" t="s">
        <v>56</v>
      </c>
      <c r="C31" s="24">
        <v>145</v>
      </c>
      <c r="D31" s="25" t="s">
        <v>4</v>
      </c>
      <c r="E31" s="26">
        <v>180</v>
      </c>
      <c r="F31" s="26">
        <v>180</v>
      </c>
      <c r="G31" s="26">
        <v>180</v>
      </c>
      <c r="H31" s="26">
        <v>158</v>
      </c>
      <c r="I31" s="26">
        <v>180</v>
      </c>
      <c r="J31" s="26">
        <v>180</v>
      </c>
      <c r="K31" s="26">
        <v>0</v>
      </c>
      <c r="L31" s="3"/>
      <c r="M31" s="3"/>
      <c r="N31" s="20">
        <f t="shared" si="0"/>
        <v>1058</v>
      </c>
      <c r="O31" s="21">
        <f t="shared" si="1"/>
        <v>1058</v>
      </c>
    </row>
    <row r="32" spans="1:15" ht="16.5" customHeight="1">
      <c r="A32" s="15" t="s">
        <v>57</v>
      </c>
      <c r="B32" s="23" t="s">
        <v>58</v>
      </c>
      <c r="C32" s="24">
        <v>175</v>
      </c>
      <c r="D32" s="25" t="s">
        <v>10</v>
      </c>
      <c r="E32" s="26">
        <v>157</v>
      </c>
      <c r="F32" s="26">
        <v>180</v>
      </c>
      <c r="G32" s="26">
        <v>132</v>
      </c>
      <c r="H32" s="26">
        <v>64</v>
      </c>
      <c r="I32" s="26">
        <v>180</v>
      </c>
      <c r="J32" s="26">
        <v>135</v>
      </c>
      <c r="K32" s="26">
        <v>180</v>
      </c>
      <c r="L32" s="3"/>
      <c r="M32" s="3"/>
      <c r="N32" s="20">
        <f t="shared" si="0"/>
        <v>1028</v>
      </c>
      <c r="O32" s="21">
        <f t="shared" si="1"/>
        <v>1028</v>
      </c>
    </row>
    <row r="33" spans="1:15" ht="16.5" customHeight="1">
      <c r="A33" s="15" t="s">
        <v>59</v>
      </c>
      <c r="B33" s="23" t="s">
        <v>60</v>
      </c>
      <c r="C33" s="24">
        <v>3153</v>
      </c>
      <c r="D33" s="25" t="s">
        <v>24</v>
      </c>
      <c r="E33" s="26">
        <v>105</v>
      </c>
      <c r="F33" s="26">
        <v>180</v>
      </c>
      <c r="G33" s="26">
        <v>112</v>
      </c>
      <c r="H33" s="26">
        <v>83</v>
      </c>
      <c r="I33" s="26">
        <v>180</v>
      </c>
      <c r="J33" s="26">
        <v>140</v>
      </c>
      <c r="K33" s="26">
        <v>180</v>
      </c>
      <c r="L33" s="3"/>
      <c r="M33" s="3"/>
      <c r="N33" s="20">
        <f t="shared" si="0"/>
        <v>980</v>
      </c>
      <c r="O33" s="21">
        <f t="shared" si="1"/>
        <v>980</v>
      </c>
    </row>
    <row r="34" spans="1:15" ht="16.5" customHeight="1">
      <c r="A34" s="15" t="s">
        <v>61</v>
      </c>
      <c r="B34" s="27" t="s">
        <v>62</v>
      </c>
      <c r="C34" s="24">
        <v>2529</v>
      </c>
      <c r="D34" s="25" t="s">
        <v>4</v>
      </c>
      <c r="E34" s="26">
        <v>180</v>
      </c>
      <c r="F34" s="26">
        <v>153</v>
      </c>
      <c r="G34" s="26">
        <v>0</v>
      </c>
      <c r="H34" s="26">
        <v>78</v>
      </c>
      <c r="I34" s="26">
        <v>72</v>
      </c>
      <c r="J34" s="26">
        <v>180</v>
      </c>
      <c r="K34" s="26">
        <v>180</v>
      </c>
      <c r="L34" s="3"/>
      <c r="M34" s="3"/>
      <c r="N34" s="20">
        <f t="shared" si="0"/>
        <v>843</v>
      </c>
      <c r="O34" s="21">
        <f t="shared" si="1"/>
        <v>843</v>
      </c>
    </row>
    <row r="35" spans="1:15" ht="16.5" customHeight="1">
      <c r="A35" s="15" t="s">
        <v>63</v>
      </c>
      <c r="B35" s="23" t="s">
        <v>64</v>
      </c>
      <c r="C35" s="24">
        <v>584</v>
      </c>
      <c r="D35" s="25" t="s">
        <v>10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3"/>
      <c r="M35" s="3"/>
      <c r="N35" s="20">
        <f t="shared" si="0"/>
        <v>0</v>
      </c>
      <c r="O35" s="21">
        <f t="shared" si="1"/>
        <v>0</v>
      </c>
    </row>
    <row r="36" spans="2:15" ht="16.5" customHeight="1">
      <c r="B36" s="23"/>
      <c r="C36" s="24"/>
      <c r="D36" s="25"/>
      <c r="E36" s="26"/>
      <c r="F36" s="26"/>
      <c r="G36" s="26"/>
      <c r="H36" s="26"/>
      <c r="I36" s="26"/>
      <c r="J36" s="26"/>
      <c r="K36" s="26"/>
      <c r="L36" s="3"/>
      <c r="M36" s="3"/>
      <c r="N36" s="20"/>
      <c r="O36" s="21"/>
    </row>
    <row r="37" spans="2:15" ht="16.5" customHeight="1">
      <c r="B37" s="23"/>
      <c r="C37" s="24"/>
      <c r="D37" s="25"/>
      <c r="E37" s="26"/>
      <c r="F37" s="26"/>
      <c r="G37" s="26"/>
      <c r="H37" s="26"/>
      <c r="I37" s="26"/>
      <c r="J37" s="26"/>
      <c r="K37" s="26"/>
      <c r="L37" s="3"/>
      <c r="M37" s="3"/>
      <c r="N37" s="20"/>
      <c r="O37" s="21"/>
    </row>
    <row r="38" spans="2:15" ht="16.5" customHeight="1">
      <c r="B38" s="23"/>
      <c r="C38" s="24"/>
      <c r="D38" s="25"/>
      <c r="E38" s="26"/>
      <c r="F38" s="26"/>
      <c r="G38" s="26"/>
      <c r="H38" s="26"/>
      <c r="I38" s="26"/>
      <c r="J38" s="26"/>
      <c r="K38" s="26"/>
      <c r="L38" s="3"/>
      <c r="M38" s="3"/>
      <c r="N38" s="20"/>
      <c r="O38" s="21"/>
    </row>
    <row r="39" spans="2:15" ht="16.5" customHeight="1">
      <c r="B39" s="23"/>
      <c r="C39" s="24"/>
      <c r="D39" s="25"/>
      <c r="E39" s="26"/>
      <c r="F39" s="26"/>
      <c r="G39" s="26"/>
      <c r="H39" s="26"/>
      <c r="I39" s="26"/>
      <c r="J39" s="26"/>
      <c r="K39" s="26"/>
      <c r="L39" s="3"/>
      <c r="M39" s="3"/>
      <c r="N39" s="20"/>
      <c r="O39" s="21"/>
    </row>
    <row r="40" spans="2:15" ht="16.5" customHeight="1">
      <c r="B40" s="23"/>
      <c r="C40" s="24"/>
      <c r="D40" s="25"/>
      <c r="E40" s="26"/>
      <c r="F40" s="26"/>
      <c r="G40" s="26"/>
      <c r="H40" s="26"/>
      <c r="I40" s="26"/>
      <c r="J40" s="26"/>
      <c r="K40" s="26"/>
      <c r="L40" s="3"/>
      <c r="M40" s="3"/>
      <c r="N40" s="20"/>
      <c r="O40" s="21"/>
    </row>
    <row r="41" spans="2:15" ht="16.5" customHeight="1">
      <c r="B41" s="23"/>
      <c r="C41" s="24"/>
      <c r="D41" s="25"/>
      <c r="E41" s="26"/>
      <c r="F41" s="26"/>
      <c r="G41" s="26"/>
      <c r="H41" s="26"/>
      <c r="I41" s="26"/>
      <c r="J41" s="26"/>
      <c r="K41" s="26"/>
      <c r="L41" s="3"/>
      <c r="M41" s="3"/>
      <c r="N41" s="20"/>
      <c r="O41" s="21"/>
    </row>
    <row r="42" spans="2:15" ht="16.5" customHeight="1">
      <c r="B42" s="23"/>
      <c r="C42" s="24"/>
      <c r="D42" s="25"/>
      <c r="E42" s="26"/>
      <c r="F42" s="26"/>
      <c r="G42" s="26"/>
      <c r="H42" s="26"/>
      <c r="I42" s="26"/>
      <c r="J42" s="26"/>
      <c r="K42" s="26"/>
      <c r="L42" s="3"/>
      <c r="M42" s="3"/>
      <c r="N42" s="20"/>
      <c r="O42" s="21"/>
    </row>
    <row r="43" spans="2:15" ht="16.5" customHeight="1">
      <c r="B43" s="23"/>
      <c r="C43" s="24"/>
      <c r="D43" s="25"/>
      <c r="E43" s="26"/>
      <c r="F43" s="26"/>
      <c r="G43" s="26"/>
      <c r="H43" s="26"/>
      <c r="I43" s="26"/>
      <c r="J43" s="26"/>
      <c r="K43" s="26"/>
      <c r="L43" s="3"/>
      <c r="M43" s="3"/>
      <c r="N43" s="20"/>
      <c r="O43" s="21"/>
    </row>
    <row r="44" spans="2:15" ht="16.5" customHeight="1">
      <c r="B44" s="23"/>
      <c r="C44" s="24"/>
      <c r="D44" s="25"/>
      <c r="E44" s="26"/>
      <c r="F44" s="26"/>
      <c r="G44" s="26"/>
      <c r="H44" s="26"/>
      <c r="I44" s="26"/>
      <c r="J44" s="26"/>
      <c r="K44" s="26"/>
      <c r="L44" s="3"/>
      <c r="M44" s="3"/>
      <c r="N44" s="20"/>
      <c r="O44" s="21"/>
    </row>
    <row r="45" spans="2:15" ht="16.5" customHeight="1">
      <c r="B45" s="23"/>
      <c r="C45" s="24"/>
      <c r="D45" s="25"/>
      <c r="E45" s="26"/>
      <c r="F45" s="26"/>
      <c r="G45" s="26"/>
      <c r="H45" s="26"/>
      <c r="I45" s="26"/>
      <c r="J45" s="26"/>
      <c r="K45" s="26"/>
      <c r="L45" s="3"/>
      <c r="M45" s="3"/>
      <c r="N45" s="20"/>
      <c r="O45" s="21"/>
    </row>
    <row r="46" spans="2:15" ht="16.5" customHeight="1">
      <c r="B46" s="23"/>
      <c r="C46" s="24"/>
      <c r="D46" s="25"/>
      <c r="E46" s="26"/>
      <c r="F46" s="26"/>
      <c r="G46" s="26"/>
      <c r="H46" s="26"/>
      <c r="I46" s="26"/>
      <c r="J46" s="26"/>
      <c r="K46" s="26"/>
      <c r="L46" s="3"/>
      <c r="M46" s="3"/>
      <c r="N46" s="20"/>
      <c r="O46" s="21"/>
    </row>
    <row r="47" spans="2:15" ht="16.5" customHeight="1">
      <c r="B47" s="23"/>
      <c r="C47" s="24"/>
      <c r="D47" s="25"/>
      <c r="E47" s="26"/>
      <c r="F47" s="26"/>
      <c r="G47" s="26"/>
      <c r="H47" s="26"/>
      <c r="I47" s="26"/>
      <c r="J47" s="26"/>
      <c r="K47" s="26"/>
      <c r="L47" s="3"/>
      <c r="M47" s="3"/>
      <c r="N47" s="20"/>
      <c r="O47" s="21"/>
    </row>
    <row r="48" spans="1:14" ht="16.5" customHeight="1">
      <c r="A48" s="1"/>
      <c r="E48" s="3"/>
      <c r="F48" s="3"/>
      <c r="G48" s="3"/>
      <c r="H48" s="3"/>
      <c r="I48" s="3"/>
      <c r="J48" s="3"/>
      <c r="K48" s="3"/>
      <c r="L48" s="3"/>
      <c r="M48" s="3"/>
      <c r="N48" s="5"/>
    </row>
    <row r="49" spans="1:15" s="14" customFormat="1" ht="21.75" customHeight="1">
      <c r="A49" s="8" t="s">
        <v>65</v>
      </c>
      <c r="B49" s="9"/>
      <c r="C49" s="10"/>
      <c r="D49" s="11"/>
      <c r="E49" s="10"/>
      <c r="F49" s="10"/>
      <c r="G49" s="10"/>
      <c r="H49" s="10"/>
      <c r="I49" s="10"/>
      <c r="J49" s="10"/>
      <c r="K49" s="10"/>
      <c r="L49" s="10"/>
      <c r="M49" s="10"/>
      <c r="N49" s="12"/>
      <c r="O49" s="13"/>
    </row>
    <row r="50" spans="6:14" ht="16.5" customHeight="1">
      <c r="F50" s="3"/>
      <c r="G50" s="3"/>
      <c r="H50" s="3"/>
      <c r="I50" s="3"/>
      <c r="J50" s="3"/>
      <c r="K50" s="3"/>
      <c r="L50" s="3"/>
      <c r="M50" s="3"/>
      <c r="N50" s="5"/>
    </row>
    <row r="51" spans="1:15" s="22" customFormat="1" ht="16.5" customHeight="1">
      <c r="A51" s="16" t="s">
        <v>2</v>
      </c>
      <c r="B51" s="17" t="s">
        <v>17</v>
      </c>
      <c r="C51" s="18">
        <v>2269</v>
      </c>
      <c r="D51" s="19" t="s">
        <v>18</v>
      </c>
      <c r="E51" s="5">
        <f aca="true" t="shared" si="2" ref="E51:E59">VLOOKUP($B51,$B$8:$M$36,4,FALSE)</f>
        <v>180</v>
      </c>
      <c r="F51" s="5">
        <f aca="true" t="shared" si="3" ref="F51:F59">VLOOKUP($B51,$B$8:$M$36,5,FALSE)</f>
        <v>180</v>
      </c>
      <c r="G51" s="5">
        <f aca="true" t="shared" si="4" ref="G51:G59">VLOOKUP($B51,$B$8:$M$36,6,FALSE)</f>
        <v>180</v>
      </c>
      <c r="H51" s="5">
        <f aca="true" t="shared" si="5" ref="H51:H59">VLOOKUP($B51,$B$8:$M$36,7,FALSE)</f>
        <v>180</v>
      </c>
      <c r="I51" s="5">
        <f aca="true" t="shared" si="6" ref="I51:I59">VLOOKUP($B51,$B$8:$M$36,8,FALSE)</f>
        <v>180</v>
      </c>
      <c r="J51" s="5">
        <f aca="true" t="shared" si="7" ref="J51:J59">VLOOKUP($B51,$B$8:$M$36,9,FALSE)</f>
        <v>180</v>
      </c>
      <c r="K51" s="5">
        <f aca="true" t="shared" si="8" ref="K51:K59">VLOOKUP($B51,$B$8:$M$36,10,FALSE)</f>
        <v>180</v>
      </c>
      <c r="L51" s="5">
        <f>IF(VLOOKUP($B51,$B$8:$M$36,11,FALSE)&gt;0,VLOOKUP($B51,$B$8:$M$36,11,FALSE),"")</f>
        <v>163</v>
      </c>
      <c r="M51" s="5">
        <f>IF(VLOOKUP($B51,$B$8:$N$36,12,FALSE)&gt;0,VLOOKUP($B51,$B$8:$N$36,12,FALSE),"")</f>
      </c>
      <c r="N51" s="5">
        <f>VLOOKUP($B51,$B$9:$N$35,13,FALSE)</f>
        <v>1423</v>
      </c>
      <c r="O51" s="6"/>
    </row>
    <row r="52" spans="1:15" s="22" customFormat="1" ht="16.5" customHeight="1">
      <c r="A52" s="16" t="s">
        <v>5</v>
      </c>
      <c r="B52" s="17" t="s">
        <v>23</v>
      </c>
      <c r="C52" s="18">
        <v>2752</v>
      </c>
      <c r="D52" s="19" t="s">
        <v>24</v>
      </c>
      <c r="E52" s="5">
        <f t="shared" si="2"/>
        <v>180</v>
      </c>
      <c r="F52" s="5">
        <f t="shared" si="3"/>
        <v>180</v>
      </c>
      <c r="G52" s="5">
        <f t="shared" si="4"/>
        <v>180</v>
      </c>
      <c r="H52" s="5">
        <f t="shared" si="5"/>
        <v>180</v>
      </c>
      <c r="I52" s="5">
        <f t="shared" si="6"/>
        <v>180</v>
      </c>
      <c r="J52" s="5">
        <f t="shared" si="7"/>
        <v>180</v>
      </c>
      <c r="K52" s="5">
        <f t="shared" si="8"/>
        <v>180</v>
      </c>
      <c r="L52" s="5">
        <f>IF(VLOOKUP($B52,$B$8:$M$36,11,FALSE)&gt;0,VLOOKUP($B52,$B$8:$M$36,11,FALSE),"")</f>
        <v>68</v>
      </c>
      <c r="M52" s="5">
        <f>IF(VLOOKUP($B52,$B$8:$N$36,12,FALSE)&gt;0,VLOOKUP($B52,$B$8:$N$36,12,FALSE),"")</f>
      </c>
      <c r="N52" s="5">
        <f aca="true" t="shared" si="9" ref="N52:N59">VLOOKUP($B52,$B$9:$N$35,13,FALSE)</f>
        <v>1328</v>
      </c>
      <c r="O52" s="6"/>
    </row>
    <row r="53" spans="1:15" s="22" customFormat="1" ht="16.5" customHeight="1">
      <c r="A53" s="16" t="s">
        <v>8</v>
      </c>
      <c r="B53" s="17" t="s">
        <v>26</v>
      </c>
      <c r="C53" s="18">
        <v>2361</v>
      </c>
      <c r="D53" s="19" t="s">
        <v>27</v>
      </c>
      <c r="E53" s="5">
        <f t="shared" si="2"/>
        <v>180</v>
      </c>
      <c r="F53" s="5">
        <f t="shared" si="3"/>
        <v>180</v>
      </c>
      <c r="G53" s="5">
        <f t="shared" si="4"/>
        <v>180</v>
      </c>
      <c r="H53" s="5">
        <f t="shared" si="5"/>
        <v>180</v>
      </c>
      <c r="I53" s="5">
        <f t="shared" si="6"/>
        <v>180</v>
      </c>
      <c r="J53" s="5">
        <f t="shared" si="7"/>
        <v>180</v>
      </c>
      <c r="K53" s="5">
        <f t="shared" si="8"/>
        <v>177</v>
      </c>
      <c r="L53" s="5">
        <f aca="true" t="shared" si="10" ref="L53:L59">IF(VLOOKUP($B53,$B$8:$M$36,11,FALSE)&gt;0,VLOOKUP($B53,$B$8:$M$36,11,FALSE),"")</f>
      </c>
      <c r="M53" s="5">
        <f aca="true" t="shared" si="11" ref="M53:M59">IF(VLOOKUP($B53,$B$8:$N$36,12,FALSE)&gt;0,VLOOKUP($B53,$B$8:$N$36,12,FALSE),"")</f>
      </c>
      <c r="N53" s="5">
        <f t="shared" si="9"/>
        <v>1257</v>
      </c>
      <c r="O53" s="6"/>
    </row>
    <row r="54" spans="1:14" ht="16.5" customHeight="1">
      <c r="A54" s="15" t="s">
        <v>11</v>
      </c>
      <c r="B54" s="23" t="s">
        <v>32</v>
      </c>
      <c r="C54" s="24">
        <v>3078</v>
      </c>
      <c r="D54" s="25" t="s">
        <v>18</v>
      </c>
      <c r="E54" s="3">
        <f t="shared" si="2"/>
        <v>180</v>
      </c>
      <c r="F54" s="3">
        <f t="shared" si="3"/>
        <v>180</v>
      </c>
      <c r="G54" s="3">
        <f t="shared" si="4"/>
        <v>156</v>
      </c>
      <c r="H54" s="3">
        <f t="shared" si="5"/>
        <v>180</v>
      </c>
      <c r="I54" s="3">
        <f t="shared" si="6"/>
        <v>180</v>
      </c>
      <c r="J54" s="3">
        <f t="shared" si="7"/>
        <v>180</v>
      </c>
      <c r="K54" s="3">
        <f t="shared" si="8"/>
        <v>180</v>
      </c>
      <c r="L54" s="5">
        <f t="shared" si="10"/>
      </c>
      <c r="M54" s="5">
        <f t="shared" si="11"/>
      </c>
      <c r="N54" s="5">
        <f t="shared" si="9"/>
        <v>1236</v>
      </c>
    </row>
    <row r="55" spans="1:14" ht="16.5" customHeight="1">
      <c r="A55" s="15" t="s">
        <v>14</v>
      </c>
      <c r="B55" s="23" t="s">
        <v>36</v>
      </c>
      <c r="C55" s="24">
        <v>281</v>
      </c>
      <c r="D55" s="25" t="s">
        <v>24</v>
      </c>
      <c r="E55" s="3">
        <f t="shared" si="2"/>
        <v>180</v>
      </c>
      <c r="F55" s="3">
        <f t="shared" si="3"/>
        <v>180</v>
      </c>
      <c r="G55" s="3">
        <f t="shared" si="4"/>
        <v>180</v>
      </c>
      <c r="H55" s="3">
        <f t="shared" si="5"/>
        <v>122</v>
      </c>
      <c r="I55" s="3">
        <f t="shared" si="6"/>
        <v>180</v>
      </c>
      <c r="J55" s="3">
        <f t="shared" si="7"/>
        <v>180</v>
      </c>
      <c r="K55" s="3">
        <f t="shared" si="8"/>
        <v>180</v>
      </c>
      <c r="L55" s="5">
        <f t="shared" si="10"/>
      </c>
      <c r="M55" s="5">
        <f t="shared" si="11"/>
      </c>
      <c r="N55" s="5">
        <f t="shared" si="9"/>
        <v>1202</v>
      </c>
    </row>
    <row r="56" spans="1:14" ht="16.5" customHeight="1">
      <c r="A56" s="15" t="s">
        <v>16</v>
      </c>
      <c r="B56" s="23" t="s">
        <v>41</v>
      </c>
      <c r="C56" s="24">
        <v>2283</v>
      </c>
      <c r="D56" s="25" t="s">
        <v>13</v>
      </c>
      <c r="E56" s="3">
        <f t="shared" si="2"/>
        <v>180</v>
      </c>
      <c r="F56" s="3">
        <f t="shared" si="3"/>
        <v>180</v>
      </c>
      <c r="G56" s="3">
        <f t="shared" si="4"/>
        <v>180</v>
      </c>
      <c r="H56" s="3">
        <f t="shared" si="5"/>
        <v>180</v>
      </c>
      <c r="I56" s="3">
        <f t="shared" si="6"/>
        <v>180</v>
      </c>
      <c r="J56" s="3">
        <f t="shared" si="7"/>
        <v>180</v>
      </c>
      <c r="K56" s="3">
        <f t="shared" si="8"/>
        <v>82</v>
      </c>
      <c r="L56" s="5">
        <f t="shared" si="10"/>
      </c>
      <c r="M56" s="5">
        <f t="shared" si="11"/>
      </c>
      <c r="N56" s="5">
        <f t="shared" si="9"/>
        <v>1162</v>
      </c>
    </row>
    <row r="57" spans="1:14" ht="16.5" customHeight="1">
      <c r="A57" s="15" t="s">
        <v>19</v>
      </c>
      <c r="B57" s="23" t="s">
        <v>43</v>
      </c>
      <c r="C57" s="24">
        <v>2268</v>
      </c>
      <c r="D57" s="25" t="s">
        <v>18</v>
      </c>
      <c r="E57" s="3">
        <f t="shared" si="2"/>
        <v>180</v>
      </c>
      <c r="F57" s="3">
        <f t="shared" si="3"/>
        <v>180</v>
      </c>
      <c r="G57" s="3">
        <f t="shared" si="4"/>
        <v>60</v>
      </c>
      <c r="H57" s="3">
        <f t="shared" si="5"/>
        <v>180</v>
      </c>
      <c r="I57" s="3">
        <f t="shared" si="6"/>
        <v>180</v>
      </c>
      <c r="J57" s="3">
        <f t="shared" si="7"/>
        <v>180</v>
      </c>
      <c r="K57" s="3">
        <f t="shared" si="8"/>
        <v>180</v>
      </c>
      <c r="L57" s="5">
        <f t="shared" si="10"/>
      </c>
      <c r="M57" s="5">
        <f t="shared" si="11"/>
      </c>
      <c r="N57" s="5">
        <f t="shared" si="9"/>
        <v>1140</v>
      </c>
    </row>
    <row r="58" spans="1:14" ht="16.5" customHeight="1">
      <c r="A58" s="15" t="s">
        <v>22</v>
      </c>
      <c r="B58" s="23" t="s">
        <v>60</v>
      </c>
      <c r="C58" s="24">
        <v>3153</v>
      </c>
      <c r="D58" s="25" t="s">
        <v>24</v>
      </c>
      <c r="E58" s="3">
        <f t="shared" si="2"/>
        <v>105</v>
      </c>
      <c r="F58" s="3">
        <f t="shared" si="3"/>
        <v>180</v>
      </c>
      <c r="G58" s="3">
        <f t="shared" si="4"/>
        <v>112</v>
      </c>
      <c r="H58" s="3">
        <f t="shared" si="5"/>
        <v>83</v>
      </c>
      <c r="I58" s="3">
        <f t="shared" si="6"/>
        <v>180</v>
      </c>
      <c r="J58" s="3">
        <f t="shared" si="7"/>
        <v>140</v>
      </c>
      <c r="K58" s="3">
        <f t="shared" si="8"/>
        <v>180</v>
      </c>
      <c r="L58" s="5">
        <f t="shared" si="10"/>
      </c>
      <c r="M58" s="5">
        <f t="shared" si="11"/>
      </c>
      <c r="N58" s="5">
        <f t="shared" si="9"/>
        <v>980</v>
      </c>
    </row>
    <row r="59" spans="1:14" ht="16.5" customHeight="1">
      <c r="A59" s="15" t="s">
        <v>25</v>
      </c>
      <c r="B59" s="27" t="s">
        <v>62</v>
      </c>
      <c r="C59" s="24">
        <v>2529</v>
      </c>
      <c r="D59" s="25" t="s">
        <v>4</v>
      </c>
      <c r="E59" s="3">
        <f t="shared" si="2"/>
        <v>180</v>
      </c>
      <c r="F59" s="3">
        <f t="shared" si="3"/>
        <v>153</v>
      </c>
      <c r="G59" s="3">
        <f t="shared" si="4"/>
        <v>0</v>
      </c>
      <c r="H59" s="3">
        <f t="shared" si="5"/>
        <v>78</v>
      </c>
      <c r="I59" s="3">
        <f t="shared" si="6"/>
        <v>72</v>
      </c>
      <c r="J59" s="3">
        <f t="shared" si="7"/>
        <v>180</v>
      </c>
      <c r="K59" s="3">
        <f t="shared" si="8"/>
        <v>180</v>
      </c>
      <c r="L59" s="5">
        <f t="shared" si="10"/>
      </c>
      <c r="M59" s="5">
        <f t="shared" si="11"/>
      </c>
      <c r="N59" s="5">
        <f t="shared" si="9"/>
        <v>843</v>
      </c>
    </row>
    <row r="60" spans="2:14" ht="16.5" customHeight="1">
      <c r="B60" s="32"/>
      <c r="C60" s="33"/>
      <c r="D60" s="32"/>
      <c r="E60" s="34"/>
      <c r="F60" s="34"/>
      <c r="G60" s="34"/>
      <c r="H60" s="34"/>
      <c r="I60" s="34"/>
      <c r="J60" s="34"/>
      <c r="K60" s="34"/>
      <c r="L60" s="3"/>
      <c r="M60" s="3"/>
      <c r="N60" s="5"/>
    </row>
    <row r="61" spans="2:14" ht="16.5" customHeight="1">
      <c r="B61" s="28"/>
      <c r="C61" s="29"/>
      <c r="D61" s="30"/>
      <c r="E61" s="3"/>
      <c r="F61" s="3"/>
      <c r="G61" s="3"/>
      <c r="H61" s="3"/>
      <c r="I61" s="3"/>
      <c r="J61" s="3"/>
      <c r="K61" s="3"/>
      <c r="L61" s="3"/>
      <c r="M61" s="3"/>
      <c r="N61" s="5"/>
    </row>
    <row r="62" spans="1:15" s="14" customFormat="1" ht="21.75" customHeight="1">
      <c r="A62" s="8" t="s">
        <v>66</v>
      </c>
      <c r="B62" s="9"/>
      <c r="C62" s="10"/>
      <c r="D62" s="11"/>
      <c r="E62" s="35"/>
      <c r="F62" s="10"/>
      <c r="G62" s="10"/>
      <c r="H62" s="10"/>
      <c r="I62" s="10"/>
      <c r="J62" s="10"/>
      <c r="K62" s="10"/>
      <c r="L62" s="10"/>
      <c r="M62" s="10"/>
      <c r="N62" s="12"/>
      <c r="O62" s="13"/>
    </row>
    <row r="63" spans="1:14" ht="16.5" customHeight="1">
      <c r="A63" s="1"/>
      <c r="F63" s="3"/>
      <c r="G63" s="3"/>
      <c r="H63" s="3"/>
      <c r="I63" s="3"/>
      <c r="J63" s="3"/>
      <c r="K63" s="3"/>
      <c r="L63" s="3"/>
      <c r="M63" s="3"/>
      <c r="N63" s="5"/>
    </row>
    <row r="64" spans="1:15" s="38" customFormat="1" ht="16.5" customHeight="1">
      <c r="A64" s="16" t="s">
        <v>2</v>
      </c>
      <c r="B64" s="36" t="s">
        <v>67</v>
      </c>
      <c r="C64" s="37">
        <v>238</v>
      </c>
      <c r="D64" s="36" t="s">
        <v>13</v>
      </c>
      <c r="E64" s="5">
        <v>180</v>
      </c>
      <c r="F64" s="5">
        <v>180</v>
      </c>
      <c r="G64" s="5">
        <v>180</v>
      </c>
      <c r="H64" s="5">
        <v>180</v>
      </c>
      <c r="I64" s="5">
        <v>180</v>
      </c>
      <c r="J64" s="5">
        <v>180</v>
      </c>
      <c r="K64" s="5">
        <v>180</v>
      </c>
      <c r="L64" s="5">
        <v>296</v>
      </c>
      <c r="M64" s="5"/>
      <c r="N64" s="20">
        <f aca="true" t="shared" si="12" ref="N64:N69">SUM(E64:M64)</f>
        <v>1556</v>
      </c>
      <c r="O64" s="21">
        <f aca="true" t="shared" si="13" ref="O64:O69">SUM(E64:K64)</f>
        <v>1260</v>
      </c>
    </row>
    <row r="65" spans="1:15" s="38" customFormat="1" ht="16.5" customHeight="1">
      <c r="A65" s="16" t="s">
        <v>5</v>
      </c>
      <c r="B65" s="36" t="s">
        <v>12</v>
      </c>
      <c r="C65" s="37">
        <v>247</v>
      </c>
      <c r="D65" s="36" t="s">
        <v>13</v>
      </c>
      <c r="E65" s="5">
        <v>180</v>
      </c>
      <c r="F65" s="5">
        <v>180</v>
      </c>
      <c r="G65" s="5">
        <v>180</v>
      </c>
      <c r="H65" s="5">
        <v>180</v>
      </c>
      <c r="I65" s="5">
        <v>180</v>
      </c>
      <c r="J65" s="5">
        <v>180</v>
      </c>
      <c r="K65" s="5">
        <v>180</v>
      </c>
      <c r="L65" s="5">
        <v>292</v>
      </c>
      <c r="M65" s="5"/>
      <c r="N65" s="20">
        <f t="shared" si="12"/>
        <v>1552</v>
      </c>
      <c r="O65" s="21">
        <f t="shared" si="13"/>
        <v>1260</v>
      </c>
    </row>
    <row r="66" spans="1:15" s="38" customFormat="1" ht="16.5" customHeight="1">
      <c r="A66" s="16" t="s">
        <v>8</v>
      </c>
      <c r="B66" s="36" t="s">
        <v>68</v>
      </c>
      <c r="C66" s="37">
        <v>589</v>
      </c>
      <c r="D66" s="36" t="s">
        <v>69</v>
      </c>
      <c r="E66" s="5">
        <v>127</v>
      </c>
      <c r="F66" s="5">
        <v>180</v>
      </c>
      <c r="G66" s="5">
        <v>180</v>
      </c>
      <c r="H66" s="5">
        <v>117</v>
      </c>
      <c r="I66" s="5">
        <v>178</v>
      </c>
      <c r="J66" s="5">
        <v>180</v>
      </c>
      <c r="K66" s="5">
        <v>180</v>
      </c>
      <c r="L66" s="5"/>
      <c r="M66" s="5"/>
      <c r="N66" s="20">
        <f t="shared" si="12"/>
        <v>1142</v>
      </c>
      <c r="O66" s="21">
        <f t="shared" si="13"/>
        <v>1142</v>
      </c>
    </row>
    <row r="67" spans="1:15" s="41" customFormat="1" ht="16.5" customHeight="1">
      <c r="A67" s="39" t="s">
        <v>11</v>
      </c>
      <c r="B67" s="30" t="s">
        <v>70</v>
      </c>
      <c r="C67" s="29">
        <v>154</v>
      </c>
      <c r="D67" s="30" t="s">
        <v>71</v>
      </c>
      <c r="E67" s="3">
        <v>180</v>
      </c>
      <c r="F67" s="3">
        <v>180</v>
      </c>
      <c r="G67" s="3">
        <v>152</v>
      </c>
      <c r="H67" s="40">
        <v>180</v>
      </c>
      <c r="I67" s="40">
        <v>86</v>
      </c>
      <c r="J67" s="40">
        <v>180</v>
      </c>
      <c r="K67" s="40">
        <v>180</v>
      </c>
      <c r="L67" s="3"/>
      <c r="M67" s="3"/>
      <c r="N67" s="20">
        <f t="shared" si="12"/>
        <v>1138</v>
      </c>
      <c r="O67" s="21">
        <f t="shared" si="13"/>
        <v>1138</v>
      </c>
    </row>
    <row r="68" spans="1:15" s="41" customFormat="1" ht="16.5" customHeight="1">
      <c r="A68" s="39" t="s">
        <v>14</v>
      </c>
      <c r="B68" s="30" t="s">
        <v>72</v>
      </c>
      <c r="C68" s="29">
        <v>1020</v>
      </c>
      <c r="D68" s="30" t="s">
        <v>18</v>
      </c>
      <c r="E68" s="3">
        <v>115</v>
      </c>
      <c r="F68" s="3">
        <v>180</v>
      </c>
      <c r="G68" s="3">
        <v>102</v>
      </c>
      <c r="H68" s="40">
        <v>180</v>
      </c>
      <c r="I68" s="40">
        <v>180</v>
      </c>
      <c r="J68" s="40">
        <v>145</v>
      </c>
      <c r="K68" s="40">
        <v>180</v>
      </c>
      <c r="L68" s="3"/>
      <c r="M68" s="3"/>
      <c r="N68" s="20">
        <f t="shared" si="12"/>
        <v>1082</v>
      </c>
      <c r="O68" s="21">
        <f t="shared" si="13"/>
        <v>1082</v>
      </c>
    </row>
    <row r="69" spans="1:15" s="41" customFormat="1" ht="16.5" customHeight="1">
      <c r="A69" s="39" t="s">
        <v>16</v>
      </c>
      <c r="B69" s="30" t="s">
        <v>73</v>
      </c>
      <c r="C69" s="29">
        <v>388</v>
      </c>
      <c r="D69" s="30" t="s">
        <v>46</v>
      </c>
      <c r="E69" s="3">
        <v>54</v>
      </c>
      <c r="F69" s="3">
        <v>91</v>
      </c>
      <c r="G69" s="3">
        <v>61</v>
      </c>
      <c r="H69" s="40">
        <v>0</v>
      </c>
      <c r="I69" s="40">
        <v>0</v>
      </c>
      <c r="J69" s="40">
        <v>0</v>
      </c>
      <c r="K69" s="40">
        <v>0</v>
      </c>
      <c r="L69" s="3"/>
      <c r="M69" s="3"/>
      <c r="N69" s="20">
        <f t="shared" si="12"/>
        <v>206</v>
      </c>
      <c r="O69" s="21">
        <f t="shared" si="13"/>
        <v>206</v>
      </c>
    </row>
    <row r="70" spans="1:15" s="41" customFormat="1" ht="16.5" customHeight="1">
      <c r="A70" s="15"/>
      <c r="B70" s="2"/>
      <c r="C70" s="3"/>
      <c r="D70" s="4"/>
      <c r="E70" s="3"/>
      <c r="F70" s="3"/>
      <c r="G70" s="3"/>
      <c r="H70" s="3"/>
      <c r="I70" s="3"/>
      <c r="J70" s="3"/>
      <c r="K70" s="3"/>
      <c r="L70" s="3"/>
      <c r="M70" s="3"/>
      <c r="N70" s="5"/>
      <c r="O70" s="42"/>
    </row>
    <row r="71" spans="1:15" s="41" customFormat="1" ht="16.5" customHeight="1">
      <c r="A71" s="15"/>
      <c r="B71" s="2"/>
      <c r="C71" s="3"/>
      <c r="D71" s="4"/>
      <c r="E71" s="3"/>
      <c r="F71" s="3"/>
      <c r="G71" s="3"/>
      <c r="H71" s="3"/>
      <c r="I71" s="3"/>
      <c r="J71" s="3"/>
      <c r="K71" s="3"/>
      <c r="L71" s="3"/>
      <c r="M71" s="3"/>
      <c r="N71" s="5"/>
      <c r="O71" s="42"/>
    </row>
    <row r="72" spans="1:15" s="44" customFormat="1" ht="21.75" customHeight="1">
      <c r="A72" s="8" t="s">
        <v>74</v>
      </c>
      <c r="B72" s="9"/>
      <c r="C72" s="10"/>
      <c r="D72" s="11"/>
      <c r="E72" s="10"/>
      <c r="F72" s="10"/>
      <c r="G72" s="10"/>
      <c r="H72" s="10"/>
      <c r="I72" s="10"/>
      <c r="J72" s="10"/>
      <c r="K72" s="10"/>
      <c r="L72" s="10"/>
      <c r="M72" s="10"/>
      <c r="N72" s="12"/>
      <c r="O72" s="43"/>
    </row>
    <row r="73" spans="1:15" s="41" customFormat="1" ht="16.5" customHeight="1">
      <c r="A73" s="1"/>
      <c r="B73" s="2"/>
      <c r="C73" s="3"/>
      <c r="D73" s="4"/>
      <c r="E73" s="3"/>
      <c r="F73" s="3"/>
      <c r="G73" s="3"/>
      <c r="H73" s="3"/>
      <c r="I73" s="3"/>
      <c r="J73" s="3"/>
      <c r="K73" s="3"/>
      <c r="L73" s="3"/>
      <c r="M73" s="3"/>
      <c r="N73" s="5"/>
      <c r="O73" s="42"/>
    </row>
    <row r="74" spans="1:15" s="45" customFormat="1" ht="16.5" customHeight="1">
      <c r="A74" s="16" t="s">
        <v>2</v>
      </c>
      <c r="B74" s="36" t="s">
        <v>75</v>
      </c>
      <c r="C74" s="37">
        <v>178</v>
      </c>
      <c r="D74" s="36" t="s">
        <v>10</v>
      </c>
      <c r="E74" s="5">
        <v>180</v>
      </c>
      <c r="F74" s="5">
        <v>180</v>
      </c>
      <c r="G74" s="5">
        <v>180</v>
      </c>
      <c r="H74" s="5">
        <v>180</v>
      </c>
      <c r="I74" s="5">
        <v>180</v>
      </c>
      <c r="J74" s="5">
        <v>180</v>
      </c>
      <c r="K74" s="5">
        <v>180</v>
      </c>
      <c r="L74" s="5">
        <v>300</v>
      </c>
      <c r="M74" s="5">
        <v>415</v>
      </c>
      <c r="N74" s="20">
        <f aca="true" t="shared" si="14" ref="N74:N82">SUM(E74:M74)</f>
        <v>1975</v>
      </c>
      <c r="O74" s="21">
        <f aca="true" t="shared" si="15" ref="O74:O82">SUM(E74:K74)</f>
        <v>1260</v>
      </c>
    </row>
    <row r="75" spans="1:15" s="45" customFormat="1" ht="16.5" customHeight="1">
      <c r="A75" s="16" t="s">
        <v>5</v>
      </c>
      <c r="B75" s="36" t="s">
        <v>76</v>
      </c>
      <c r="C75" s="37">
        <v>70</v>
      </c>
      <c r="D75" s="36" t="s">
        <v>30</v>
      </c>
      <c r="E75" s="5">
        <v>180</v>
      </c>
      <c r="F75" s="5">
        <v>180</v>
      </c>
      <c r="G75" s="5">
        <v>180</v>
      </c>
      <c r="H75" s="5">
        <v>180</v>
      </c>
      <c r="I75" s="5">
        <v>180</v>
      </c>
      <c r="J75" s="5">
        <v>180</v>
      </c>
      <c r="K75" s="5">
        <v>180</v>
      </c>
      <c r="L75" s="5">
        <v>300</v>
      </c>
      <c r="M75" s="5">
        <v>342</v>
      </c>
      <c r="N75" s="20">
        <f t="shared" si="14"/>
        <v>1902</v>
      </c>
      <c r="O75" s="21">
        <f t="shared" si="15"/>
        <v>1260</v>
      </c>
    </row>
    <row r="76" spans="1:15" s="45" customFormat="1" ht="16.5" customHeight="1">
      <c r="A76" s="16" t="s">
        <v>8</v>
      </c>
      <c r="B76" s="46" t="s">
        <v>77</v>
      </c>
      <c r="C76" s="46">
        <v>387</v>
      </c>
      <c r="D76" s="46" t="s">
        <v>30</v>
      </c>
      <c r="E76" s="5">
        <v>180</v>
      </c>
      <c r="F76" s="5">
        <v>180</v>
      </c>
      <c r="G76" s="5">
        <v>180</v>
      </c>
      <c r="H76" s="5">
        <v>180</v>
      </c>
      <c r="I76" s="5">
        <v>180</v>
      </c>
      <c r="J76" s="5">
        <v>180</v>
      </c>
      <c r="K76" s="5">
        <v>180</v>
      </c>
      <c r="L76" s="5">
        <v>294</v>
      </c>
      <c r="M76" s="5"/>
      <c r="N76" s="20">
        <f t="shared" si="14"/>
        <v>1554</v>
      </c>
      <c r="O76" s="21">
        <f t="shared" si="15"/>
        <v>1260</v>
      </c>
    </row>
    <row r="77" spans="1:15" s="41" customFormat="1" ht="16.5" customHeight="1">
      <c r="A77" s="15" t="s">
        <v>11</v>
      </c>
      <c r="B77" s="47" t="s">
        <v>78</v>
      </c>
      <c r="C77" s="48">
        <v>2352</v>
      </c>
      <c r="D77" s="47" t="s">
        <v>30</v>
      </c>
      <c r="E77" s="3">
        <v>180</v>
      </c>
      <c r="F77" s="3">
        <v>180</v>
      </c>
      <c r="G77" s="3">
        <v>180</v>
      </c>
      <c r="H77" s="3">
        <v>180</v>
      </c>
      <c r="I77" s="3">
        <v>180</v>
      </c>
      <c r="J77" s="3">
        <v>176</v>
      </c>
      <c r="K77" s="3">
        <v>180</v>
      </c>
      <c r="L77" s="3"/>
      <c r="M77" s="3"/>
      <c r="N77" s="20">
        <f t="shared" si="14"/>
        <v>1256</v>
      </c>
      <c r="O77" s="21">
        <f t="shared" si="15"/>
        <v>1256</v>
      </c>
    </row>
    <row r="78" spans="1:15" s="41" customFormat="1" ht="16.5" customHeight="1">
      <c r="A78" s="15" t="s">
        <v>14</v>
      </c>
      <c r="B78" s="28" t="s">
        <v>79</v>
      </c>
      <c r="C78" s="29">
        <v>179</v>
      </c>
      <c r="D78" s="30" t="s">
        <v>7</v>
      </c>
      <c r="E78" s="3">
        <v>180</v>
      </c>
      <c r="F78" s="3">
        <v>180</v>
      </c>
      <c r="G78" s="3">
        <v>180</v>
      </c>
      <c r="H78" s="3">
        <v>177</v>
      </c>
      <c r="I78" s="26">
        <v>145</v>
      </c>
      <c r="J78" s="26">
        <v>160</v>
      </c>
      <c r="K78" s="26">
        <v>180</v>
      </c>
      <c r="L78" s="3"/>
      <c r="M78" s="3"/>
      <c r="N78" s="20">
        <f t="shared" si="14"/>
        <v>1202</v>
      </c>
      <c r="O78" s="21">
        <f t="shared" si="15"/>
        <v>1202</v>
      </c>
    </row>
    <row r="79" spans="1:15" s="41" customFormat="1" ht="16.5" customHeight="1">
      <c r="A79" s="15" t="s">
        <v>16</v>
      </c>
      <c r="B79" s="28" t="s">
        <v>80</v>
      </c>
      <c r="C79" s="29">
        <v>3550</v>
      </c>
      <c r="D79" s="30" t="s">
        <v>30</v>
      </c>
      <c r="E79" s="3">
        <v>180</v>
      </c>
      <c r="F79" s="3">
        <v>90</v>
      </c>
      <c r="G79" s="3">
        <v>180</v>
      </c>
      <c r="H79" s="3">
        <v>180</v>
      </c>
      <c r="I79" s="26">
        <v>180</v>
      </c>
      <c r="J79" s="26">
        <v>180</v>
      </c>
      <c r="K79" s="26">
        <v>180</v>
      </c>
      <c r="L79" s="3"/>
      <c r="M79" s="3"/>
      <c r="N79" s="20">
        <f t="shared" si="14"/>
        <v>1170</v>
      </c>
      <c r="O79" s="21">
        <f t="shared" si="15"/>
        <v>1170</v>
      </c>
    </row>
    <row r="80" spans="1:15" s="41" customFormat="1" ht="16.5" customHeight="1">
      <c r="A80" s="15" t="s">
        <v>19</v>
      </c>
      <c r="B80" s="28" t="s">
        <v>81</v>
      </c>
      <c r="C80" s="29">
        <v>384</v>
      </c>
      <c r="D80" s="30" t="s">
        <v>10</v>
      </c>
      <c r="E80" s="3">
        <v>180</v>
      </c>
      <c r="F80" s="3">
        <v>180</v>
      </c>
      <c r="G80" s="3">
        <v>180</v>
      </c>
      <c r="H80" s="3">
        <v>180</v>
      </c>
      <c r="I80" s="26">
        <v>0</v>
      </c>
      <c r="J80" s="26">
        <v>0</v>
      </c>
      <c r="K80" s="26">
        <v>0</v>
      </c>
      <c r="L80" s="3"/>
      <c r="M80" s="3"/>
      <c r="N80" s="20">
        <f t="shared" si="14"/>
        <v>720</v>
      </c>
      <c r="O80" s="21">
        <f t="shared" si="15"/>
        <v>720</v>
      </c>
    </row>
    <row r="81" spans="1:15" s="41" customFormat="1" ht="16.5" customHeight="1">
      <c r="A81" s="15" t="s">
        <v>22</v>
      </c>
      <c r="B81" s="32" t="s">
        <v>82</v>
      </c>
      <c r="C81" s="32">
        <v>758</v>
      </c>
      <c r="D81" s="32" t="s">
        <v>30</v>
      </c>
      <c r="E81" s="3">
        <v>120</v>
      </c>
      <c r="F81" s="3">
        <v>93</v>
      </c>
      <c r="G81" s="3">
        <v>147</v>
      </c>
      <c r="H81" s="3">
        <v>0</v>
      </c>
      <c r="I81" s="26">
        <v>0</v>
      </c>
      <c r="J81" s="26">
        <v>0</v>
      </c>
      <c r="K81" s="26">
        <v>0</v>
      </c>
      <c r="L81" s="3"/>
      <c r="M81" s="3"/>
      <c r="N81" s="20">
        <f t="shared" si="14"/>
        <v>360</v>
      </c>
      <c r="O81" s="21">
        <f t="shared" si="15"/>
        <v>360</v>
      </c>
    </row>
    <row r="82" spans="1:15" s="41" customFormat="1" ht="16.5" customHeight="1">
      <c r="A82" s="15" t="s">
        <v>25</v>
      </c>
      <c r="B82" s="28" t="s">
        <v>83</v>
      </c>
      <c r="C82" s="29">
        <v>2156</v>
      </c>
      <c r="D82" s="30" t="s">
        <v>7</v>
      </c>
      <c r="E82" s="3">
        <v>0</v>
      </c>
      <c r="F82" s="3">
        <v>0</v>
      </c>
      <c r="G82" s="3">
        <v>0</v>
      </c>
      <c r="H82" s="3">
        <v>0</v>
      </c>
      <c r="I82" s="26">
        <v>0</v>
      </c>
      <c r="J82" s="26">
        <v>0</v>
      </c>
      <c r="K82" s="26">
        <v>0</v>
      </c>
      <c r="L82" s="3"/>
      <c r="M82" s="3"/>
      <c r="N82" s="20">
        <f t="shared" si="14"/>
        <v>0</v>
      </c>
      <c r="O82" s="21">
        <f t="shared" si="15"/>
        <v>0</v>
      </c>
    </row>
    <row r="83" spans="1:15" s="41" customFormat="1" ht="16.5" customHeight="1">
      <c r="A83" s="15"/>
      <c r="B83" s="28"/>
      <c r="C83" s="29"/>
      <c r="D83" s="30"/>
      <c r="E83" s="3"/>
      <c r="F83" s="3"/>
      <c r="G83" s="3"/>
      <c r="H83" s="26"/>
      <c r="I83" s="26"/>
      <c r="J83" s="26"/>
      <c r="K83" s="26"/>
      <c r="L83" s="3"/>
      <c r="M83" s="3"/>
      <c r="N83" s="20"/>
      <c r="O83" s="42"/>
    </row>
  </sheetData>
  <printOptions horizontalCentered="1"/>
  <pageMargins left="0.1968503937007874" right="0.1968503937007874" top="0.7874015748031497" bottom="0.1968503937007874" header="0.31496062992125984" footer="0.5118110236220472"/>
  <pageSetup horizontalDpi="300" verticalDpi="300" orientation="portrait" paperSize="9" scale="95" r:id="rId2"/>
  <headerFooter alignWithMargins="0">
    <oddHeader>&amp;L&amp;"Times New Roman,Félkövér dőlt"&amp;12 15. Herend Kupa&amp;R&amp;"Times New Roman,Dőlt" 2006. 09.02. Tass</oddHeader>
  </headerFooter>
  <rowBreaks count="1" manualBreakCount="1">
    <brk id="4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zoomScale="90" zoomScaleNormal="90" workbookViewId="0" topLeftCell="A1">
      <selection activeCell="C15" sqref="C15"/>
    </sheetView>
  </sheetViews>
  <sheetFormatPr defaultColWidth="9.140625" defaultRowHeight="12.75"/>
  <cols>
    <col min="1" max="1" width="4.8515625" style="70" customWidth="1"/>
    <col min="2" max="2" width="26.57421875" style="66" bestFit="1" customWidth="1"/>
    <col min="3" max="3" width="6.140625" style="67" customWidth="1"/>
    <col min="4" max="4" width="21.57421875" style="66" customWidth="1"/>
    <col min="5" max="10" width="4.8515625" style="68" customWidth="1"/>
    <col min="11" max="11" width="7.421875" style="69" customWidth="1"/>
    <col min="12" max="12" width="7.421875" style="68" hidden="1" customWidth="1"/>
    <col min="13" max="16384" width="9.140625" style="68" customWidth="1"/>
  </cols>
  <sheetData>
    <row r="1" spans="1:11" s="51" customFormat="1" ht="21.75" customHeight="1">
      <c r="A1" s="8" t="s">
        <v>84</v>
      </c>
      <c r="B1" s="11"/>
      <c r="C1" s="50"/>
      <c r="D1" s="11"/>
      <c r="E1" s="10"/>
      <c r="F1" s="10"/>
      <c r="G1" s="10"/>
      <c r="H1" s="10"/>
      <c r="I1" s="10" t="s">
        <v>85</v>
      </c>
      <c r="J1" s="10"/>
      <c r="K1" s="12"/>
    </row>
    <row r="2" spans="1:11" s="55" customFormat="1" ht="16.5" customHeight="1">
      <c r="A2" s="15"/>
      <c r="B2" s="52"/>
      <c r="C2" s="53"/>
      <c r="D2" s="52" t="s">
        <v>1</v>
      </c>
      <c r="E2" s="54"/>
      <c r="F2" s="54"/>
      <c r="G2" s="54"/>
      <c r="H2" s="54"/>
      <c r="I2" s="54"/>
      <c r="J2" s="54"/>
      <c r="K2" s="5"/>
    </row>
    <row r="3" spans="1:12" s="57" customFormat="1" ht="16.5" customHeight="1">
      <c r="A3" s="56" t="s">
        <v>2</v>
      </c>
      <c r="B3" s="19" t="s">
        <v>43</v>
      </c>
      <c r="C3" s="18">
        <v>2268</v>
      </c>
      <c r="D3" s="19" t="s">
        <v>18</v>
      </c>
      <c r="E3" s="5">
        <v>120</v>
      </c>
      <c r="F3" s="5">
        <v>120</v>
      </c>
      <c r="G3" s="5">
        <v>120</v>
      </c>
      <c r="H3" s="5">
        <v>120</v>
      </c>
      <c r="I3" s="5">
        <v>120</v>
      </c>
      <c r="J3" s="5">
        <v>124</v>
      </c>
      <c r="K3" s="5">
        <f aca="true" t="shared" si="0" ref="K3:K21">SUM(E3:J3)</f>
        <v>724</v>
      </c>
      <c r="L3" s="5">
        <f>SUM(E3:I3)</f>
        <v>600</v>
      </c>
    </row>
    <row r="4" spans="1:12" s="57" customFormat="1" ht="16.5" customHeight="1">
      <c r="A4" s="16" t="s">
        <v>5</v>
      </c>
      <c r="B4" s="19" t="s">
        <v>86</v>
      </c>
      <c r="C4" s="18">
        <v>1726</v>
      </c>
      <c r="D4" s="19" t="s">
        <v>87</v>
      </c>
      <c r="E4" s="5">
        <v>120</v>
      </c>
      <c r="F4" s="5">
        <v>120</v>
      </c>
      <c r="G4" s="5">
        <v>120</v>
      </c>
      <c r="H4" s="5">
        <v>120</v>
      </c>
      <c r="I4" s="5">
        <v>120</v>
      </c>
      <c r="J4" s="5">
        <v>88</v>
      </c>
      <c r="K4" s="5">
        <f t="shared" si="0"/>
        <v>688</v>
      </c>
      <c r="L4" s="5">
        <f aca="true" t="shared" si="1" ref="L4:L21">SUM(E4:I4)</f>
        <v>600</v>
      </c>
    </row>
    <row r="5" spans="1:12" s="57" customFormat="1" ht="16.5" customHeight="1">
      <c r="A5" s="16" t="s">
        <v>8</v>
      </c>
      <c r="B5" s="46" t="s">
        <v>88</v>
      </c>
      <c r="C5" s="58">
        <v>243</v>
      </c>
      <c r="D5" s="19" t="s">
        <v>89</v>
      </c>
      <c r="E5" s="5">
        <v>120</v>
      </c>
      <c r="F5" s="5">
        <v>100</v>
      </c>
      <c r="G5" s="5">
        <v>120</v>
      </c>
      <c r="H5" s="5">
        <v>120</v>
      </c>
      <c r="I5" s="5">
        <v>120</v>
      </c>
      <c r="J5" s="5"/>
      <c r="K5" s="5">
        <f t="shared" si="0"/>
        <v>580</v>
      </c>
      <c r="L5" s="5">
        <f t="shared" si="1"/>
        <v>580</v>
      </c>
    </row>
    <row r="6" spans="1:12" s="22" customFormat="1" ht="16.5" customHeight="1">
      <c r="A6" s="15" t="s">
        <v>11</v>
      </c>
      <c r="B6" s="25" t="s">
        <v>90</v>
      </c>
      <c r="C6" s="24">
        <v>3079</v>
      </c>
      <c r="D6" s="25" t="s">
        <v>18</v>
      </c>
      <c r="E6" s="26">
        <v>120</v>
      </c>
      <c r="F6" s="26">
        <v>120</v>
      </c>
      <c r="G6" s="26">
        <v>114</v>
      </c>
      <c r="H6" s="26">
        <v>100</v>
      </c>
      <c r="I6" s="26">
        <v>120</v>
      </c>
      <c r="J6" s="26"/>
      <c r="K6" s="5">
        <f t="shared" si="0"/>
        <v>574</v>
      </c>
      <c r="L6" s="5">
        <f t="shared" si="1"/>
        <v>574</v>
      </c>
    </row>
    <row r="7" spans="1:12" s="22" customFormat="1" ht="16.5" customHeight="1">
      <c r="A7" s="15" t="s">
        <v>11</v>
      </c>
      <c r="B7" s="25" t="s">
        <v>36</v>
      </c>
      <c r="C7" s="24">
        <v>281</v>
      </c>
      <c r="D7" s="25" t="s">
        <v>24</v>
      </c>
      <c r="E7" s="3">
        <v>120</v>
      </c>
      <c r="F7" s="3">
        <v>120</v>
      </c>
      <c r="G7" s="3">
        <v>120</v>
      </c>
      <c r="H7" s="3">
        <v>75</v>
      </c>
      <c r="I7" s="3">
        <v>120</v>
      </c>
      <c r="J7" s="34"/>
      <c r="K7" s="5">
        <f t="shared" si="0"/>
        <v>555</v>
      </c>
      <c r="L7" s="5">
        <f t="shared" si="1"/>
        <v>555</v>
      </c>
    </row>
    <row r="8" spans="1:12" s="22" customFormat="1" ht="16.5" customHeight="1">
      <c r="A8" s="59" t="s">
        <v>16</v>
      </c>
      <c r="B8" s="25" t="s">
        <v>32</v>
      </c>
      <c r="C8" s="24">
        <v>3078</v>
      </c>
      <c r="D8" s="25" t="s">
        <v>18</v>
      </c>
      <c r="E8" s="26">
        <v>67</v>
      </c>
      <c r="F8" s="26">
        <v>120</v>
      </c>
      <c r="G8" s="26">
        <v>120</v>
      </c>
      <c r="H8" s="26">
        <v>120</v>
      </c>
      <c r="I8" s="26">
        <v>120</v>
      </c>
      <c r="J8" s="26"/>
      <c r="K8" s="5">
        <f t="shared" si="0"/>
        <v>547</v>
      </c>
      <c r="L8" s="5">
        <f t="shared" si="1"/>
        <v>547</v>
      </c>
    </row>
    <row r="9" spans="1:12" s="22" customFormat="1" ht="16.5" customHeight="1">
      <c r="A9" s="60" t="s">
        <v>19</v>
      </c>
      <c r="B9" s="25" t="s">
        <v>54</v>
      </c>
      <c r="C9" s="24">
        <v>2266</v>
      </c>
      <c r="D9" s="25" t="s">
        <v>18</v>
      </c>
      <c r="E9" s="26">
        <v>101</v>
      </c>
      <c r="F9" s="26">
        <v>77</v>
      </c>
      <c r="G9" s="26">
        <v>120</v>
      </c>
      <c r="H9" s="26">
        <v>120</v>
      </c>
      <c r="I9" s="26">
        <v>120</v>
      </c>
      <c r="J9" s="34"/>
      <c r="K9" s="5">
        <f t="shared" si="0"/>
        <v>538</v>
      </c>
      <c r="L9" s="5">
        <f t="shared" si="1"/>
        <v>538</v>
      </c>
    </row>
    <row r="10" spans="1:12" s="22" customFormat="1" ht="16.5" customHeight="1">
      <c r="A10" s="15" t="s">
        <v>22</v>
      </c>
      <c r="B10" s="25" t="s">
        <v>39</v>
      </c>
      <c r="C10" s="24">
        <v>314</v>
      </c>
      <c r="D10" s="25" t="s">
        <v>18</v>
      </c>
      <c r="E10" s="26">
        <v>120</v>
      </c>
      <c r="F10" s="26">
        <v>90</v>
      </c>
      <c r="G10" s="26">
        <v>120</v>
      </c>
      <c r="H10" s="26">
        <v>83</v>
      </c>
      <c r="I10" s="26">
        <v>120</v>
      </c>
      <c r="J10" s="26"/>
      <c r="K10" s="5">
        <f t="shared" si="0"/>
        <v>533</v>
      </c>
      <c r="L10" s="5">
        <f t="shared" si="1"/>
        <v>533</v>
      </c>
    </row>
    <row r="11" spans="1:12" s="22" customFormat="1" ht="16.5" customHeight="1">
      <c r="A11" s="15" t="s">
        <v>25</v>
      </c>
      <c r="B11" s="25" t="s">
        <v>91</v>
      </c>
      <c r="C11" s="48">
        <v>2006</v>
      </c>
      <c r="D11" s="25" t="s">
        <v>46</v>
      </c>
      <c r="E11" s="26">
        <v>120</v>
      </c>
      <c r="F11" s="26">
        <v>64</v>
      </c>
      <c r="G11" s="26">
        <v>75</v>
      </c>
      <c r="H11" s="26">
        <v>120</v>
      </c>
      <c r="I11" s="26">
        <v>101</v>
      </c>
      <c r="J11" s="26"/>
      <c r="K11" s="5">
        <f t="shared" si="0"/>
        <v>480</v>
      </c>
      <c r="L11" s="5">
        <f t="shared" si="1"/>
        <v>480</v>
      </c>
    </row>
    <row r="12" spans="1:12" s="22" customFormat="1" ht="16.5" customHeight="1">
      <c r="A12" s="15" t="s">
        <v>28</v>
      </c>
      <c r="B12" s="25" t="s">
        <v>92</v>
      </c>
      <c r="C12" s="24">
        <v>2190</v>
      </c>
      <c r="D12" s="25" t="s">
        <v>89</v>
      </c>
      <c r="E12" s="26">
        <v>114</v>
      </c>
      <c r="F12" s="26">
        <v>120</v>
      </c>
      <c r="G12" s="26">
        <v>57</v>
      </c>
      <c r="H12" s="26">
        <v>46</v>
      </c>
      <c r="I12" s="26">
        <v>117</v>
      </c>
      <c r="J12" s="26"/>
      <c r="K12" s="5">
        <f t="shared" si="0"/>
        <v>454</v>
      </c>
      <c r="L12" s="5">
        <f t="shared" si="1"/>
        <v>454</v>
      </c>
    </row>
    <row r="13" spans="1:12" s="22" customFormat="1" ht="16.5" customHeight="1">
      <c r="A13" s="15" t="s">
        <v>31</v>
      </c>
      <c r="B13" s="25" t="s">
        <v>60</v>
      </c>
      <c r="C13" s="24">
        <v>3153</v>
      </c>
      <c r="D13" s="25" t="s">
        <v>24</v>
      </c>
      <c r="E13" s="26">
        <v>74</v>
      </c>
      <c r="F13" s="26">
        <v>120</v>
      </c>
      <c r="G13" s="26">
        <v>120</v>
      </c>
      <c r="H13" s="26">
        <v>92</v>
      </c>
      <c r="I13" s="26">
        <v>40</v>
      </c>
      <c r="J13" s="34"/>
      <c r="K13" s="5">
        <f t="shared" si="0"/>
        <v>446</v>
      </c>
      <c r="L13" s="5">
        <f t="shared" si="1"/>
        <v>446</v>
      </c>
    </row>
    <row r="14" spans="1:12" s="22" customFormat="1" ht="16.5" customHeight="1">
      <c r="A14" s="15" t="s">
        <v>33</v>
      </c>
      <c r="B14" s="25" t="s">
        <v>17</v>
      </c>
      <c r="C14" s="24">
        <v>2269</v>
      </c>
      <c r="D14" s="25" t="s">
        <v>18</v>
      </c>
      <c r="E14" s="26">
        <v>92</v>
      </c>
      <c r="F14" s="26">
        <v>71</v>
      </c>
      <c r="G14" s="26">
        <v>120</v>
      </c>
      <c r="H14" s="26">
        <v>71</v>
      </c>
      <c r="I14" s="26">
        <v>64</v>
      </c>
      <c r="J14" s="26"/>
      <c r="K14" s="5">
        <f t="shared" si="0"/>
        <v>418</v>
      </c>
      <c r="L14" s="5">
        <f t="shared" si="1"/>
        <v>418</v>
      </c>
    </row>
    <row r="15" spans="1:12" s="22" customFormat="1" ht="16.5" customHeight="1">
      <c r="A15" s="15" t="s">
        <v>35</v>
      </c>
      <c r="B15" s="25" t="s">
        <v>93</v>
      </c>
      <c r="C15" s="48">
        <v>2909</v>
      </c>
      <c r="D15" s="25" t="s">
        <v>46</v>
      </c>
      <c r="E15" s="26">
        <v>47</v>
      </c>
      <c r="F15" s="26">
        <v>120</v>
      </c>
      <c r="G15" s="26">
        <v>52</v>
      </c>
      <c r="H15" s="26">
        <v>70</v>
      </c>
      <c r="I15" s="26">
        <v>95</v>
      </c>
      <c r="J15" s="26"/>
      <c r="K15" s="5">
        <f t="shared" si="0"/>
        <v>384</v>
      </c>
      <c r="L15" s="5">
        <f t="shared" si="1"/>
        <v>384</v>
      </c>
    </row>
    <row r="16" spans="1:12" s="22" customFormat="1" ht="16.5" customHeight="1">
      <c r="A16" s="15" t="s">
        <v>35</v>
      </c>
      <c r="B16" s="32" t="s">
        <v>94</v>
      </c>
      <c r="C16" s="33">
        <v>3149</v>
      </c>
      <c r="D16" s="32" t="s">
        <v>46</v>
      </c>
      <c r="E16" s="26">
        <v>120</v>
      </c>
      <c r="F16" s="26">
        <v>67</v>
      </c>
      <c r="G16" s="26">
        <v>52</v>
      </c>
      <c r="H16" s="26">
        <v>120</v>
      </c>
      <c r="I16" s="26">
        <v>25</v>
      </c>
      <c r="J16" s="26"/>
      <c r="K16" s="5">
        <f t="shared" si="0"/>
        <v>384</v>
      </c>
      <c r="L16" s="5">
        <f t="shared" si="1"/>
        <v>384</v>
      </c>
    </row>
    <row r="17" spans="1:12" s="22" customFormat="1" ht="16.5" customHeight="1">
      <c r="A17" s="15" t="s">
        <v>38</v>
      </c>
      <c r="B17" s="25" t="s">
        <v>95</v>
      </c>
      <c r="C17" s="24">
        <v>3088</v>
      </c>
      <c r="D17" s="25" t="s">
        <v>46</v>
      </c>
      <c r="E17" s="26">
        <v>108</v>
      </c>
      <c r="F17" s="26">
        <v>81</v>
      </c>
      <c r="G17" s="26">
        <v>50</v>
      </c>
      <c r="H17" s="26">
        <v>43</v>
      </c>
      <c r="I17" s="26">
        <v>79</v>
      </c>
      <c r="J17" s="26"/>
      <c r="K17" s="5">
        <f t="shared" si="0"/>
        <v>361</v>
      </c>
      <c r="L17" s="5">
        <f t="shared" si="1"/>
        <v>361</v>
      </c>
    </row>
    <row r="18" spans="1:12" s="22" customFormat="1" ht="16.5" customHeight="1">
      <c r="A18" s="15" t="s">
        <v>40</v>
      </c>
      <c r="B18" s="61" t="s">
        <v>96</v>
      </c>
      <c r="C18" s="24">
        <v>3276</v>
      </c>
      <c r="D18" s="25" t="s">
        <v>4</v>
      </c>
      <c r="E18" s="26">
        <v>108</v>
      </c>
      <c r="F18" s="26">
        <v>120</v>
      </c>
      <c r="G18" s="26">
        <v>53</v>
      </c>
      <c r="H18" s="26">
        <v>30</v>
      </c>
      <c r="I18" s="26">
        <v>32</v>
      </c>
      <c r="J18" s="34"/>
      <c r="K18" s="5">
        <f t="shared" si="0"/>
        <v>343</v>
      </c>
      <c r="L18" s="5">
        <f t="shared" si="1"/>
        <v>343</v>
      </c>
    </row>
    <row r="19" spans="1:12" s="22" customFormat="1" ht="16.5" customHeight="1">
      <c r="A19" s="15" t="s">
        <v>42</v>
      </c>
      <c r="B19" s="61" t="s">
        <v>97</v>
      </c>
      <c r="C19" s="24">
        <v>2744</v>
      </c>
      <c r="D19" s="25" t="s">
        <v>4</v>
      </c>
      <c r="E19" s="26">
        <v>68</v>
      </c>
      <c r="F19" s="26">
        <v>120</v>
      </c>
      <c r="G19" s="26">
        <v>33</v>
      </c>
      <c r="H19" s="26">
        <v>86</v>
      </c>
      <c r="I19" s="26">
        <v>35</v>
      </c>
      <c r="J19" s="26"/>
      <c r="K19" s="5">
        <f t="shared" si="0"/>
        <v>342</v>
      </c>
      <c r="L19" s="5">
        <f t="shared" si="1"/>
        <v>342</v>
      </c>
    </row>
    <row r="20" spans="1:12" s="22" customFormat="1" ht="16.5" customHeight="1">
      <c r="A20" s="15" t="s">
        <v>44</v>
      </c>
      <c r="B20" s="25" t="s">
        <v>23</v>
      </c>
      <c r="C20" s="24">
        <v>2752</v>
      </c>
      <c r="D20" s="25" t="s">
        <v>24</v>
      </c>
      <c r="E20" s="3">
        <v>120</v>
      </c>
      <c r="F20" s="3">
        <v>120</v>
      </c>
      <c r="G20" s="3">
        <v>43</v>
      </c>
      <c r="H20" s="3">
        <v>4</v>
      </c>
      <c r="I20" s="3">
        <v>39</v>
      </c>
      <c r="J20" s="34"/>
      <c r="K20" s="5">
        <f t="shared" si="0"/>
        <v>326</v>
      </c>
      <c r="L20" s="5">
        <f t="shared" si="1"/>
        <v>326</v>
      </c>
    </row>
    <row r="21" spans="1:12" s="22" customFormat="1" ht="16.5" customHeight="1">
      <c r="A21" s="15" t="s">
        <v>47</v>
      </c>
      <c r="B21" s="32" t="s">
        <v>98</v>
      </c>
      <c r="C21" s="33">
        <v>3148</v>
      </c>
      <c r="D21" s="32" t="s">
        <v>46</v>
      </c>
      <c r="E21" s="26">
        <v>65</v>
      </c>
      <c r="F21" s="26">
        <v>120</v>
      </c>
      <c r="G21" s="26">
        <v>119</v>
      </c>
      <c r="H21" s="26">
        <v>1</v>
      </c>
      <c r="I21" s="26">
        <v>0</v>
      </c>
      <c r="J21" s="26"/>
      <c r="K21" s="5">
        <f t="shared" si="0"/>
        <v>305</v>
      </c>
      <c r="L21" s="5">
        <f t="shared" si="1"/>
        <v>305</v>
      </c>
    </row>
    <row r="22" spans="1:11" s="55" customFormat="1" ht="16.5" customHeight="1">
      <c r="A22" s="15"/>
      <c r="B22" s="32"/>
      <c r="C22" s="33"/>
      <c r="D22" s="32"/>
      <c r="E22" s="26"/>
      <c r="F22" s="26"/>
      <c r="G22" s="26"/>
      <c r="H22" s="26"/>
      <c r="I22" s="26"/>
      <c r="J22" s="26"/>
      <c r="K22" s="5"/>
    </row>
    <row r="23" spans="1:11" s="64" customFormat="1" ht="21.75" customHeight="1">
      <c r="A23" s="8" t="s">
        <v>99</v>
      </c>
      <c r="B23" s="62"/>
      <c r="C23" s="63"/>
      <c r="D23" s="62"/>
      <c r="K23" s="65"/>
    </row>
    <row r="24" ht="15.75">
      <c r="A24" s="15"/>
    </row>
    <row r="25" spans="1:11" s="57" customFormat="1" ht="16.5" customHeight="1">
      <c r="A25" s="16" t="s">
        <v>2</v>
      </c>
      <c r="B25" s="19" t="s">
        <v>43</v>
      </c>
      <c r="C25" s="18">
        <v>2268</v>
      </c>
      <c r="D25" s="19" t="s">
        <v>18</v>
      </c>
      <c r="E25" s="5">
        <f aca="true" t="shared" si="2" ref="E25:E38">VLOOKUP($B25,$B$3:$K$21,4,FALSE)</f>
        <v>120</v>
      </c>
      <c r="F25" s="5">
        <f aca="true" t="shared" si="3" ref="F25:F38">VLOOKUP($B25,$B$3:$K$21,5,FALSE)</f>
        <v>120</v>
      </c>
      <c r="G25" s="5">
        <f aca="true" t="shared" si="4" ref="G25:G38">VLOOKUP($B25,$B$3:$K$21,6,FALSE)</f>
        <v>120</v>
      </c>
      <c r="H25" s="5">
        <f aca="true" t="shared" si="5" ref="H25:H38">VLOOKUP($B25,$B$3:$K$21,7,FALSE)</f>
        <v>120</v>
      </c>
      <c r="I25" s="5">
        <f aca="true" t="shared" si="6" ref="I25:I38">VLOOKUP($B25,$B$3:$K$21,8,FALSE)</f>
        <v>120</v>
      </c>
      <c r="J25" s="5">
        <f aca="true" t="shared" si="7" ref="J25:J38">IF(VLOOKUP($B25,$B$3:$K$21,9,FALSE)&gt;0,VLOOKUP($B25,$B$3:$K$21,9,FALSE),"")</f>
        <v>124</v>
      </c>
      <c r="K25" s="5">
        <f aca="true" t="shared" si="8" ref="K25:K38">VLOOKUP($B25,$B$3:$K$21,10,FALSE)</f>
        <v>724</v>
      </c>
    </row>
    <row r="26" spans="1:11" s="57" customFormat="1" ht="16.5" customHeight="1">
      <c r="A26" s="16" t="s">
        <v>5</v>
      </c>
      <c r="B26" s="19" t="s">
        <v>90</v>
      </c>
      <c r="C26" s="18">
        <v>3079</v>
      </c>
      <c r="D26" s="19" t="s">
        <v>18</v>
      </c>
      <c r="E26" s="5">
        <f t="shared" si="2"/>
        <v>120</v>
      </c>
      <c r="F26" s="5">
        <f t="shared" si="3"/>
        <v>120</v>
      </c>
      <c r="G26" s="5">
        <f t="shared" si="4"/>
        <v>114</v>
      </c>
      <c r="H26" s="5">
        <f t="shared" si="5"/>
        <v>100</v>
      </c>
      <c r="I26" s="5">
        <f t="shared" si="6"/>
        <v>120</v>
      </c>
      <c r="J26" s="5">
        <f t="shared" si="7"/>
      </c>
      <c r="K26" s="5">
        <f t="shared" si="8"/>
        <v>574</v>
      </c>
    </row>
    <row r="27" spans="1:11" s="57" customFormat="1" ht="16.5" customHeight="1">
      <c r="A27" s="16" t="s">
        <v>8</v>
      </c>
      <c r="B27" s="19" t="s">
        <v>36</v>
      </c>
      <c r="C27" s="18">
        <v>281</v>
      </c>
      <c r="D27" s="19" t="s">
        <v>24</v>
      </c>
      <c r="E27" s="5">
        <f t="shared" si="2"/>
        <v>120</v>
      </c>
      <c r="F27" s="5">
        <f t="shared" si="3"/>
        <v>120</v>
      </c>
      <c r="G27" s="5">
        <f t="shared" si="4"/>
        <v>120</v>
      </c>
      <c r="H27" s="5">
        <f t="shared" si="5"/>
        <v>75</v>
      </c>
      <c r="I27" s="5">
        <f t="shared" si="6"/>
        <v>120</v>
      </c>
      <c r="J27" s="5">
        <f t="shared" si="7"/>
      </c>
      <c r="K27" s="5">
        <f t="shared" si="8"/>
        <v>555</v>
      </c>
    </row>
    <row r="28" spans="1:11" s="22" customFormat="1" ht="16.5" customHeight="1">
      <c r="A28" s="15" t="s">
        <v>11</v>
      </c>
      <c r="B28" s="25" t="s">
        <v>32</v>
      </c>
      <c r="C28" s="24">
        <v>3078</v>
      </c>
      <c r="D28" s="25" t="s">
        <v>18</v>
      </c>
      <c r="E28" s="3">
        <f t="shared" si="2"/>
        <v>67</v>
      </c>
      <c r="F28" s="3">
        <f t="shared" si="3"/>
        <v>120</v>
      </c>
      <c r="G28" s="3">
        <f t="shared" si="4"/>
        <v>120</v>
      </c>
      <c r="H28" s="3">
        <f t="shared" si="5"/>
        <v>120</v>
      </c>
      <c r="I28" s="3">
        <f t="shared" si="6"/>
        <v>120</v>
      </c>
      <c r="J28" s="3">
        <f t="shared" si="7"/>
      </c>
      <c r="K28" s="5">
        <f t="shared" si="8"/>
        <v>547</v>
      </c>
    </row>
    <row r="29" spans="1:11" s="22" customFormat="1" ht="16.5" customHeight="1">
      <c r="A29" s="15" t="s">
        <v>14</v>
      </c>
      <c r="B29" s="25" t="s">
        <v>92</v>
      </c>
      <c r="C29" s="24">
        <v>2190</v>
      </c>
      <c r="D29" s="25" t="s">
        <v>89</v>
      </c>
      <c r="E29" s="3">
        <f t="shared" si="2"/>
        <v>114</v>
      </c>
      <c r="F29" s="3">
        <f t="shared" si="3"/>
        <v>120</v>
      </c>
      <c r="G29" s="3">
        <f t="shared" si="4"/>
        <v>57</v>
      </c>
      <c r="H29" s="3">
        <f t="shared" si="5"/>
        <v>46</v>
      </c>
      <c r="I29" s="3">
        <f t="shared" si="6"/>
        <v>117</v>
      </c>
      <c r="J29" s="3">
        <f t="shared" si="7"/>
      </c>
      <c r="K29" s="5">
        <f t="shared" si="8"/>
        <v>454</v>
      </c>
    </row>
    <row r="30" spans="1:11" s="22" customFormat="1" ht="16.5" customHeight="1">
      <c r="A30" s="15" t="s">
        <v>16</v>
      </c>
      <c r="B30" s="25" t="s">
        <v>60</v>
      </c>
      <c r="C30" s="24">
        <v>3153</v>
      </c>
      <c r="D30" s="25" t="s">
        <v>24</v>
      </c>
      <c r="E30" s="3">
        <f t="shared" si="2"/>
        <v>74</v>
      </c>
      <c r="F30" s="3">
        <f t="shared" si="3"/>
        <v>120</v>
      </c>
      <c r="G30" s="3">
        <f t="shared" si="4"/>
        <v>120</v>
      </c>
      <c r="H30" s="3">
        <f t="shared" si="5"/>
        <v>92</v>
      </c>
      <c r="I30" s="3">
        <f t="shared" si="6"/>
        <v>40</v>
      </c>
      <c r="J30" s="3">
        <f t="shared" si="7"/>
      </c>
      <c r="K30" s="5">
        <f t="shared" si="8"/>
        <v>446</v>
      </c>
    </row>
    <row r="31" spans="1:11" s="22" customFormat="1" ht="16.5" customHeight="1">
      <c r="A31" s="15" t="s">
        <v>19</v>
      </c>
      <c r="B31" s="25" t="s">
        <v>17</v>
      </c>
      <c r="C31" s="24">
        <v>2269</v>
      </c>
      <c r="D31" s="25" t="s">
        <v>18</v>
      </c>
      <c r="E31" s="3">
        <f t="shared" si="2"/>
        <v>92</v>
      </c>
      <c r="F31" s="3">
        <f t="shared" si="3"/>
        <v>71</v>
      </c>
      <c r="G31" s="3">
        <f t="shared" si="4"/>
        <v>120</v>
      </c>
      <c r="H31" s="3">
        <f t="shared" si="5"/>
        <v>71</v>
      </c>
      <c r="I31" s="3">
        <f t="shared" si="6"/>
        <v>64</v>
      </c>
      <c r="J31" s="3">
        <f t="shared" si="7"/>
      </c>
      <c r="K31" s="5">
        <f t="shared" si="8"/>
        <v>418</v>
      </c>
    </row>
    <row r="32" spans="1:11" s="22" customFormat="1" ht="16.5" customHeight="1">
      <c r="A32" s="15" t="s">
        <v>22</v>
      </c>
      <c r="B32" s="25" t="s">
        <v>93</v>
      </c>
      <c r="C32" s="48">
        <v>2909</v>
      </c>
      <c r="D32" s="25" t="s">
        <v>46</v>
      </c>
      <c r="E32" s="3">
        <f t="shared" si="2"/>
        <v>47</v>
      </c>
      <c r="F32" s="3">
        <f t="shared" si="3"/>
        <v>120</v>
      </c>
      <c r="G32" s="3">
        <f t="shared" si="4"/>
        <v>52</v>
      </c>
      <c r="H32" s="3">
        <f t="shared" si="5"/>
        <v>70</v>
      </c>
      <c r="I32" s="3">
        <f t="shared" si="6"/>
        <v>95</v>
      </c>
      <c r="J32" s="3">
        <f t="shared" si="7"/>
      </c>
      <c r="K32" s="5">
        <f t="shared" si="8"/>
        <v>384</v>
      </c>
    </row>
    <row r="33" spans="1:11" s="22" customFormat="1" ht="16.5" customHeight="1">
      <c r="A33" s="15" t="s">
        <v>22</v>
      </c>
      <c r="B33" s="32" t="s">
        <v>94</v>
      </c>
      <c r="C33" s="33">
        <v>3149</v>
      </c>
      <c r="D33" s="32" t="s">
        <v>46</v>
      </c>
      <c r="E33" s="3">
        <f t="shared" si="2"/>
        <v>120</v>
      </c>
      <c r="F33" s="3">
        <f t="shared" si="3"/>
        <v>67</v>
      </c>
      <c r="G33" s="3">
        <f t="shared" si="4"/>
        <v>52</v>
      </c>
      <c r="H33" s="3">
        <f t="shared" si="5"/>
        <v>120</v>
      </c>
      <c r="I33" s="3">
        <f t="shared" si="6"/>
        <v>25</v>
      </c>
      <c r="J33" s="3">
        <f t="shared" si="7"/>
      </c>
      <c r="K33" s="5">
        <f t="shared" si="8"/>
        <v>384</v>
      </c>
    </row>
    <row r="34" spans="1:11" s="22" customFormat="1" ht="16.5" customHeight="1">
      <c r="A34" s="15" t="s">
        <v>28</v>
      </c>
      <c r="B34" s="25" t="s">
        <v>95</v>
      </c>
      <c r="C34" s="24">
        <v>3088</v>
      </c>
      <c r="D34" s="25" t="s">
        <v>46</v>
      </c>
      <c r="E34" s="3">
        <f t="shared" si="2"/>
        <v>108</v>
      </c>
      <c r="F34" s="3">
        <f t="shared" si="3"/>
        <v>81</v>
      </c>
      <c r="G34" s="3">
        <f t="shared" si="4"/>
        <v>50</v>
      </c>
      <c r="H34" s="3">
        <f t="shared" si="5"/>
        <v>43</v>
      </c>
      <c r="I34" s="3">
        <f t="shared" si="6"/>
        <v>79</v>
      </c>
      <c r="J34" s="3">
        <f t="shared" si="7"/>
      </c>
      <c r="K34" s="5">
        <f t="shared" si="8"/>
        <v>361</v>
      </c>
    </row>
    <row r="35" spans="1:11" ht="15.75">
      <c r="A35" s="15" t="s">
        <v>31</v>
      </c>
      <c r="B35" s="61" t="s">
        <v>96</v>
      </c>
      <c r="C35" s="24">
        <v>3276</v>
      </c>
      <c r="D35" s="25" t="s">
        <v>4</v>
      </c>
      <c r="E35" s="3">
        <f t="shared" si="2"/>
        <v>108</v>
      </c>
      <c r="F35" s="3">
        <f t="shared" si="3"/>
        <v>120</v>
      </c>
      <c r="G35" s="3">
        <f t="shared" si="4"/>
        <v>53</v>
      </c>
      <c r="H35" s="3">
        <f t="shared" si="5"/>
        <v>30</v>
      </c>
      <c r="I35" s="3">
        <f t="shared" si="6"/>
        <v>32</v>
      </c>
      <c r="J35" s="3">
        <f t="shared" si="7"/>
      </c>
      <c r="K35" s="5">
        <f t="shared" si="8"/>
        <v>343</v>
      </c>
    </row>
    <row r="36" spans="1:11" ht="15.75">
      <c r="A36" s="15" t="s">
        <v>33</v>
      </c>
      <c r="B36" s="61" t="s">
        <v>97</v>
      </c>
      <c r="C36" s="24">
        <v>2744</v>
      </c>
      <c r="D36" s="25" t="s">
        <v>4</v>
      </c>
      <c r="E36" s="3">
        <f t="shared" si="2"/>
        <v>68</v>
      </c>
      <c r="F36" s="3">
        <f t="shared" si="3"/>
        <v>120</v>
      </c>
      <c r="G36" s="3">
        <f t="shared" si="4"/>
        <v>33</v>
      </c>
      <c r="H36" s="3">
        <f t="shared" si="5"/>
        <v>86</v>
      </c>
      <c r="I36" s="3">
        <f t="shared" si="6"/>
        <v>35</v>
      </c>
      <c r="J36" s="3">
        <f t="shared" si="7"/>
      </c>
      <c r="K36" s="5">
        <f t="shared" si="8"/>
        <v>342</v>
      </c>
    </row>
    <row r="37" spans="1:11" ht="15.75">
      <c r="A37" s="15" t="s">
        <v>35</v>
      </c>
      <c r="B37" s="25" t="s">
        <v>23</v>
      </c>
      <c r="C37" s="24">
        <v>2752</v>
      </c>
      <c r="D37" s="25" t="s">
        <v>24</v>
      </c>
      <c r="E37" s="3">
        <f t="shared" si="2"/>
        <v>120</v>
      </c>
      <c r="F37" s="3">
        <f t="shared" si="3"/>
        <v>120</v>
      </c>
      <c r="G37" s="3">
        <f t="shared" si="4"/>
        <v>43</v>
      </c>
      <c r="H37" s="3">
        <f t="shared" si="5"/>
        <v>4</v>
      </c>
      <c r="I37" s="3">
        <f t="shared" si="6"/>
        <v>39</v>
      </c>
      <c r="J37" s="3">
        <f t="shared" si="7"/>
      </c>
      <c r="K37" s="5">
        <f t="shared" si="8"/>
        <v>326</v>
      </c>
    </row>
    <row r="38" spans="1:11" ht="15.75">
      <c r="A38" s="15" t="s">
        <v>100</v>
      </c>
      <c r="B38" s="32" t="s">
        <v>98</v>
      </c>
      <c r="C38" s="33">
        <v>3148</v>
      </c>
      <c r="D38" s="32" t="s">
        <v>46</v>
      </c>
      <c r="E38" s="3">
        <f t="shared" si="2"/>
        <v>65</v>
      </c>
      <c r="F38" s="3">
        <f t="shared" si="3"/>
        <v>120</v>
      </c>
      <c r="G38" s="3">
        <f t="shared" si="4"/>
        <v>119</v>
      </c>
      <c r="H38" s="3">
        <f t="shared" si="5"/>
        <v>1</v>
      </c>
      <c r="I38" s="3">
        <f t="shared" si="6"/>
        <v>0</v>
      </c>
      <c r="J38" s="3">
        <f t="shared" si="7"/>
      </c>
      <c r="K38" s="5">
        <f t="shared" si="8"/>
        <v>305</v>
      </c>
    </row>
    <row r="39" spans="1:11" ht="15.75">
      <c r="A39" s="15"/>
      <c r="B39" s="32"/>
      <c r="C39" s="33"/>
      <c r="D39" s="32"/>
      <c r="E39" s="3"/>
      <c r="F39" s="3"/>
      <c r="G39" s="3"/>
      <c r="H39" s="3"/>
      <c r="I39" s="3"/>
      <c r="J39" s="3"/>
      <c r="K39" s="5"/>
    </row>
    <row r="40" ht="15.75"/>
    <row r="41" ht="15.75"/>
    <row r="42" ht="15.75"/>
    <row r="43" ht="15.75"/>
    <row r="44" ht="15.75"/>
    <row r="45" ht="15.75"/>
    <row r="46" ht="15.75"/>
    <row r="47" ht="15.75"/>
    <row r="48" ht="15.75"/>
    <row r="49" ht="15.75"/>
  </sheetData>
  <printOptions horizontalCentered="1"/>
  <pageMargins left="0.1968503937007874" right="0.1968503937007874" top="0.7874015748031497" bottom="0.1968503937007874" header="0.31496062992125984" footer="0.5118110236220472"/>
  <pageSetup horizontalDpi="300" verticalDpi="300" orientation="portrait" paperSize="9" scale="95" r:id="rId2"/>
  <headerFooter alignWithMargins="0">
    <oddHeader>&amp;L&amp;"Times New Roman,Félkövér dőlt"&amp;12 15. Herend Kupa&amp;R&amp;"Times New Roman,Dőlt" 2006. 09.02. Tass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="80" zoomScaleNormal="80" workbookViewId="0" topLeftCell="A1">
      <selection activeCell="B2" sqref="B2"/>
    </sheetView>
  </sheetViews>
  <sheetFormatPr defaultColWidth="9.140625" defaultRowHeight="16.5" customHeight="1"/>
  <cols>
    <col min="1" max="1" width="4.28125" style="73" customWidth="1"/>
    <col min="2" max="2" width="21.57421875" style="72" customWidth="1"/>
    <col min="3" max="3" width="19.7109375" style="72" customWidth="1"/>
    <col min="4" max="4" width="7.421875" style="72" customWidth="1"/>
    <col min="5" max="5" width="6.7109375" style="72" customWidth="1"/>
    <col min="6" max="6" width="4.28125" style="73" customWidth="1"/>
    <col min="7" max="7" width="21.57421875" style="72" customWidth="1"/>
    <col min="8" max="8" width="19.7109375" style="73" customWidth="1"/>
    <col min="9" max="9" width="7.421875" style="72" customWidth="1"/>
    <col min="10" max="16384" width="9.140625" style="72" customWidth="1"/>
  </cols>
  <sheetData>
    <row r="1" ht="16.5" customHeight="1">
      <c r="A1" s="71" t="s">
        <v>101</v>
      </c>
    </row>
    <row r="3" spans="1:7" s="76" customFormat="1" ht="16.5" customHeight="1">
      <c r="A3" s="74" t="s">
        <v>2</v>
      </c>
      <c r="B3" s="75" t="s">
        <v>102</v>
      </c>
      <c r="D3" s="72"/>
      <c r="F3" s="77" t="s">
        <v>16</v>
      </c>
      <c r="G3" s="75" t="s">
        <v>103</v>
      </c>
    </row>
    <row r="4" spans="1:9" s="82" customFormat="1" ht="16.5" customHeight="1">
      <c r="A4" s="78"/>
      <c r="B4" s="79" t="s">
        <v>3</v>
      </c>
      <c r="C4" s="80" t="s">
        <v>4</v>
      </c>
      <c r="D4" s="81">
        <f>VLOOKUP($B4,ABC!$B$9:$O$80,14,FALSE)</f>
        <v>1260</v>
      </c>
      <c r="F4" s="83"/>
      <c r="G4" s="79" t="s">
        <v>29</v>
      </c>
      <c r="H4" s="79" t="s">
        <v>30</v>
      </c>
      <c r="I4" s="81">
        <f>VLOOKUP($G4,ABC!$B$9:$O$80,14,FALSE)</f>
        <v>1253</v>
      </c>
    </row>
    <row r="5" spans="2:9" ht="16.5" customHeight="1">
      <c r="B5" s="84" t="s">
        <v>37</v>
      </c>
      <c r="C5" s="85" t="s">
        <v>4</v>
      </c>
      <c r="D5" s="81">
        <f>VLOOKUP($B5,ABC!$B$9:$O$80,14,FALSE)</f>
        <v>1202</v>
      </c>
      <c r="F5" s="83"/>
      <c r="G5" s="79" t="s">
        <v>52</v>
      </c>
      <c r="H5" s="79" t="s">
        <v>53</v>
      </c>
      <c r="I5" s="81">
        <f>VLOOKUP($G5,ABC!$B$9:$O$80,14,FALSE)</f>
        <v>1068</v>
      </c>
    </row>
    <row r="6" spans="2:9" ht="16.5" customHeight="1">
      <c r="B6" s="84" t="s">
        <v>34</v>
      </c>
      <c r="C6" s="85" t="s">
        <v>4</v>
      </c>
      <c r="D6" s="81">
        <f>VLOOKUP($B6,ABC!$B$9:$O$80,14,FALSE)</f>
        <v>1234</v>
      </c>
      <c r="F6" s="83"/>
      <c r="G6" s="79" t="s">
        <v>45</v>
      </c>
      <c r="H6" s="79" t="s">
        <v>46</v>
      </c>
      <c r="I6" s="81">
        <f>VLOOKUP($G6,ABC!$B$9:$O$80,14,FALSE)</f>
        <v>1112</v>
      </c>
    </row>
    <row r="7" spans="4:9" ht="16.5" customHeight="1">
      <c r="D7" s="86">
        <f>SUM(D4:D6)</f>
        <v>3696</v>
      </c>
      <c r="F7" s="83"/>
      <c r="H7" s="72"/>
      <c r="I7" s="86">
        <f>SUM(I4:I6)</f>
        <v>3433</v>
      </c>
    </row>
    <row r="8" spans="1:8" s="76" customFormat="1" ht="16.5" customHeight="1">
      <c r="A8" s="74" t="s">
        <v>5</v>
      </c>
      <c r="B8" s="75" t="s">
        <v>104</v>
      </c>
      <c r="F8" s="77" t="s">
        <v>19</v>
      </c>
      <c r="G8" s="75" t="s">
        <v>105</v>
      </c>
      <c r="H8" s="72"/>
    </row>
    <row r="9" spans="2:9" ht="16.5" customHeight="1">
      <c r="B9" s="79" t="s">
        <v>12</v>
      </c>
      <c r="C9" s="79" t="s">
        <v>13</v>
      </c>
      <c r="D9" s="81">
        <f>VLOOKUP($B9,ABC!$B$9:$O$80,14,FALSE)</f>
        <v>1260</v>
      </c>
      <c r="F9" s="87"/>
      <c r="G9" s="79" t="s">
        <v>39</v>
      </c>
      <c r="H9" s="80" t="s">
        <v>18</v>
      </c>
      <c r="I9" s="81">
        <f>VLOOKUP($G9,ABC!$B$9:$O$80,14,FALSE)</f>
        <v>1189</v>
      </c>
    </row>
    <row r="10" spans="2:9" ht="16.5" customHeight="1">
      <c r="B10" s="79" t="s">
        <v>41</v>
      </c>
      <c r="C10" s="79" t="s">
        <v>13</v>
      </c>
      <c r="D10" s="81">
        <f>VLOOKUP($B10,ABC!$B$9:$O$80,14,FALSE)</f>
        <v>1162</v>
      </c>
      <c r="F10" s="83"/>
      <c r="G10" s="79" t="s">
        <v>72</v>
      </c>
      <c r="H10" s="80" t="s">
        <v>18</v>
      </c>
      <c r="I10" s="81">
        <f>VLOOKUP($G10,ABC!$B$9:$O$80,14,FALSE)</f>
        <v>1082</v>
      </c>
    </row>
    <row r="11" spans="2:9" ht="16.5" customHeight="1">
      <c r="B11" s="79" t="s">
        <v>67</v>
      </c>
      <c r="C11" s="79" t="s">
        <v>13</v>
      </c>
      <c r="D11" s="81">
        <f>VLOOKUP($B11,ABC!$B$9:$O$80,14,FALSE)</f>
        <v>1260</v>
      </c>
      <c r="F11" s="83"/>
      <c r="G11" s="79" t="s">
        <v>54</v>
      </c>
      <c r="H11" s="80" t="s">
        <v>18</v>
      </c>
      <c r="I11" s="81">
        <f>VLOOKUP($G11,ABC!$B$9:$O$80,14,FALSE)</f>
        <v>1068</v>
      </c>
    </row>
    <row r="12" spans="4:9" ht="16.5" customHeight="1">
      <c r="D12" s="86">
        <f>SUM(D9:D11)</f>
        <v>3682</v>
      </c>
      <c r="F12" s="83"/>
      <c r="H12" s="72"/>
      <c r="I12" s="86">
        <f>SUM(I9:I11)</f>
        <v>3339</v>
      </c>
    </row>
    <row r="13" spans="1:7" s="76" customFormat="1" ht="16.5" customHeight="1">
      <c r="A13" s="74" t="s">
        <v>8</v>
      </c>
      <c r="B13" s="75" t="s">
        <v>106</v>
      </c>
      <c r="F13" s="77" t="s">
        <v>22</v>
      </c>
      <c r="G13" s="75" t="s">
        <v>107</v>
      </c>
    </row>
    <row r="14" spans="1:9" ht="16.5" customHeight="1">
      <c r="A14" s="78"/>
      <c r="B14" s="23" t="s">
        <v>32</v>
      </c>
      <c r="C14" s="80" t="s">
        <v>18</v>
      </c>
      <c r="D14" s="81">
        <f>VLOOKUP($B14,ABC!$B$9:$O$80,14,FALSE)</f>
        <v>1236</v>
      </c>
      <c r="F14" s="83"/>
      <c r="G14" s="79" t="s">
        <v>75</v>
      </c>
      <c r="H14" s="79" t="s">
        <v>10</v>
      </c>
      <c r="I14" s="81">
        <f>VLOOKUP($G14,ABC!$B$9:$O$80,14,FALSE)</f>
        <v>1260</v>
      </c>
    </row>
    <row r="15" spans="2:9" ht="16.5" customHeight="1">
      <c r="B15" s="23" t="s">
        <v>43</v>
      </c>
      <c r="C15" s="80" t="s">
        <v>18</v>
      </c>
      <c r="D15" s="81">
        <f>VLOOKUP($B15,ABC!$B$9:$O$80,14,FALSE)</f>
        <v>1140</v>
      </c>
      <c r="F15" s="83"/>
      <c r="G15" s="79" t="s">
        <v>78</v>
      </c>
      <c r="H15" s="79" t="s">
        <v>30</v>
      </c>
      <c r="I15" s="81">
        <f>VLOOKUP($G15,ABC!$B$9:$O$80,14,FALSE)</f>
        <v>1256</v>
      </c>
    </row>
    <row r="16" spans="2:9" ht="16.5" customHeight="1">
      <c r="B16" s="23" t="s">
        <v>17</v>
      </c>
      <c r="C16" s="80" t="s">
        <v>18</v>
      </c>
      <c r="D16" s="81">
        <f>VLOOKUP($B16,ABC!$B$9:$O$80,14,FALSE)</f>
        <v>1260</v>
      </c>
      <c r="F16" s="83"/>
      <c r="G16" s="84" t="s">
        <v>81</v>
      </c>
      <c r="H16" s="79" t="s">
        <v>10</v>
      </c>
      <c r="I16" s="81">
        <f>VLOOKUP($G16,ABC!$B$9:$O$80,14,FALSE)</f>
        <v>720</v>
      </c>
    </row>
    <row r="17" spans="4:9" ht="16.5" customHeight="1">
      <c r="D17" s="86">
        <f>SUM(D14:D16)</f>
        <v>3636</v>
      </c>
      <c r="F17" s="83"/>
      <c r="H17" s="72"/>
      <c r="I17" s="86">
        <f>SUM(I14:I16)</f>
        <v>3236</v>
      </c>
    </row>
    <row r="18" spans="1:9" ht="16.5" customHeight="1">
      <c r="A18" s="77" t="s">
        <v>11</v>
      </c>
      <c r="B18" s="75" t="s">
        <v>108</v>
      </c>
      <c r="C18" s="76"/>
      <c r="D18" s="76"/>
      <c r="F18" s="77" t="s">
        <v>25</v>
      </c>
      <c r="G18" s="75" t="s">
        <v>109</v>
      </c>
      <c r="H18" s="76"/>
      <c r="I18" s="76"/>
    </row>
    <row r="19" spans="1:9" ht="16.5" customHeight="1">
      <c r="A19" s="78"/>
      <c r="B19" s="23" t="s">
        <v>6</v>
      </c>
      <c r="C19" s="85" t="s">
        <v>7</v>
      </c>
      <c r="D19" s="81">
        <f>VLOOKUP($B19,ABC!$B$9:$O$80,14,FALSE)</f>
        <v>1260</v>
      </c>
      <c r="F19" s="83"/>
      <c r="G19" s="79" t="s">
        <v>15</v>
      </c>
      <c r="H19" s="79" t="s">
        <v>4</v>
      </c>
      <c r="I19" s="81">
        <f>VLOOKUP($G19,ABC!$B$9:$O$80,14,FALSE)</f>
        <v>1260</v>
      </c>
    </row>
    <row r="20" spans="2:9" ht="16.5" customHeight="1">
      <c r="B20" s="88" t="s">
        <v>48</v>
      </c>
      <c r="C20" s="85" t="s">
        <v>7</v>
      </c>
      <c r="D20" s="81">
        <f>VLOOKUP($B20,ABC!$B$9:$O$80,14,FALSE)</f>
        <v>1084</v>
      </c>
      <c r="F20" s="83"/>
      <c r="G20" s="79" t="s">
        <v>56</v>
      </c>
      <c r="H20" s="79" t="s">
        <v>4</v>
      </c>
      <c r="I20" s="81">
        <f>VLOOKUP($G20,ABC!$B$9:$O$80,14,FALSE)</f>
        <v>1058</v>
      </c>
    </row>
    <row r="21" spans="2:9" ht="16.5" customHeight="1">
      <c r="B21" s="23" t="s">
        <v>9</v>
      </c>
      <c r="C21" s="85" t="s">
        <v>10</v>
      </c>
      <c r="D21" s="81">
        <f>VLOOKUP($B21,ABC!$B$9:$O$80,14,FALSE)</f>
        <v>1260</v>
      </c>
      <c r="F21" s="83"/>
      <c r="G21" s="79" t="s">
        <v>62</v>
      </c>
      <c r="H21" s="79" t="s">
        <v>4</v>
      </c>
      <c r="I21" s="81">
        <f>VLOOKUP($G21,ABC!$B$9:$O$80,14,FALSE)</f>
        <v>843</v>
      </c>
    </row>
    <row r="22" spans="4:9" ht="16.5" customHeight="1">
      <c r="D22" s="86">
        <f>SUM(D19:D21)</f>
        <v>3604</v>
      </c>
      <c r="H22" s="72"/>
      <c r="I22" s="86">
        <f>SUM(I19:I21)</f>
        <v>3161</v>
      </c>
    </row>
    <row r="23" spans="4:9" ht="16.5" customHeight="1">
      <c r="D23" s="89"/>
      <c r="H23" s="72"/>
      <c r="I23" s="89"/>
    </row>
    <row r="24" spans="1:8" ht="16.5" customHeight="1">
      <c r="A24" s="77" t="s">
        <v>14</v>
      </c>
      <c r="B24" s="75" t="s">
        <v>110</v>
      </c>
      <c r="C24" s="76"/>
      <c r="D24" s="76"/>
      <c r="F24" s="77"/>
      <c r="G24" s="75"/>
      <c r="H24" s="76"/>
    </row>
    <row r="25" spans="1:9" ht="16.5" customHeight="1">
      <c r="A25" s="78"/>
      <c r="B25" s="84" t="s">
        <v>36</v>
      </c>
      <c r="C25" s="85" t="s">
        <v>24</v>
      </c>
      <c r="D25" s="81">
        <f>VLOOKUP($B25,ABC!$B$9:$O$80,14,FALSE)</f>
        <v>1202</v>
      </c>
      <c r="F25" s="83"/>
      <c r="G25" s="79"/>
      <c r="H25" s="79"/>
      <c r="I25" s="81"/>
    </row>
    <row r="26" spans="2:9" ht="16.5" customHeight="1">
      <c r="B26" s="79" t="s">
        <v>23</v>
      </c>
      <c r="C26" s="85" t="s">
        <v>24</v>
      </c>
      <c r="D26" s="81">
        <f>VLOOKUP($B26,ABC!$B$9:$O$80,14,FALSE)</f>
        <v>1260</v>
      </c>
      <c r="F26" s="83"/>
      <c r="G26" s="79"/>
      <c r="H26" s="79"/>
      <c r="I26" s="81"/>
    </row>
    <row r="27" spans="2:9" ht="16.5" customHeight="1">
      <c r="B27" s="79" t="s">
        <v>60</v>
      </c>
      <c r="C27" s="85" t="s">
        <v>24</v>
      </c>
      <c r="D27" s="81">
        <f>VLOOKUP($B27,ABC!$B$9:$O$80,14,FALSE)</f>
        <v>980</v>
      </c>
      <c r="F27" s="83"/>
      <c r="G27" s="84"/>
      <c r="H27" s="79"/>
      <c r="I27" s="90"/>
    </row>
    <row r="28" spans="4:9" ht="16.5" customHeight="1">
      <c r="D28" s="86">
        <f>SUM(D25:D27)</f>
        <v>3442</v>
      </c>
      <c r="H28" s="72"/>
      <c r="I28" s="89"/>
    </row>
    <row r="29" spans="4:9" ht="16.5" customHeight="1">
      <c r="D29" s="89"/>
      <c r="H29" s="72"/>
      <c r="I29" s="89"/>
    </row>
    <row r="30" spans="4:9" ht="16.5" customHeight="1">
      <c r="D30" s="89"/>
      <c r="H30" s="72"/>
      <c r="I30" s="89"/>
    </row>
    <row r="31" spans="4:9" ht="16.5" customHeight="1">
      <c r="D31" s="89"/>
      <c r="H31" s="72"/>
      <c r="I31" s="89"/>
    </row>
    <row r="32" spans="4:9" ht="16.5" customHeight="1">
      <c r="D32" s="89"/>
      <c r="H32" s="72"/>
      <c r="I32" s="89"/>
    </row>
    <row r="33" spans="1:9" s="95" customFormat="1" ht="16.5" customHeight="1">
      <c r="A33" s="91"/>
      <c r="B33" s="92"/>
      <c r="C33" s="93"/>
      <c r="D33" s="94"/>
      <c r="F33" s="91"/>
      <c r="G33" s="79"/>
      <c r="H33" s="85"/>
      <c r="I33" s="94"/>
    </row>
    <row r="34" ht="16.5" customHeight="1">
      <c r="A34" s="71" t="s">
        <v>111</v>
      </c>
    </row>
    <row r="36" spans="1:9" ht="16.5" customHeight="1">
      <c r="A36" s="74" t="s">
        <v>2</v>
      </c>
      <c r="B36" s="75" t="s">
        <v>126</v>
      </c>
      <c r="E36" s="76"/>
      <c r="F36" s="77" t="s">
        <v>11</v>
      </c>
      <c r="G36" s="75" t="s">
        <v>114</v>
      </c>
      <c r="H36" s="76"/>
      <c r="I36" s="76"/>
    </row>
    <row r="37" spans="1:9" ht="16.5" customHeight="1">
      <c r="A37" s="78"/>
      <c r="B37" s="23" t="s">
        <v>32</v>
      </c>
      <c r="C37" s="80" t="s">
        <v>18</v>
      </c>
      <c r="D37" s="81">
        <f>VLOOKUP($B37,H!$B$3:$L$21,11,FALSE)</f>
        <v>547</v>
      </c>
      <c r="E37" s="82"/>
      <c r="F37" s="87"/>
      <c r="G37" s="84" t="s">
        <v>36</v>
      </c>
      <c r="H37" s="85" t="s">
        <v>24</v>
      </c>
      <c r="I37" s="81">
        <f>VLOOKUP($G37,H!$B$3:$L$21,11,FALSE)</f>
        <v>555</v>
      </c>
    </row>
    <row r="38" spans="2:9" ht="16.5" customHeight="1">
      <c r="B38" s="23" t="s">
        <v>43</v>
      </c>
      <c r="C38" s="80" t="s">
        <v>18</v>
      </c>
      <c r="D38" s="81">
        <f>VLOOKUP($B38,H!$B$3:$L$21,11,FALSE)</f>
        <v>600</v>
      </c>
      <c r="F38" s="83"/>
      <c r="G38" s="79" t="s">
        <v>23</v>
      </c>
      <c r="H38" s="85" t="s">
        <v>24</v>
      </c>
      <c r="I38" s="81">
        <f>VLOOKUP($G38,H!$B$3:$L$21,11,FALSE)</f>
        <v>326</v>
      </c>
    </row>
    <row r="39" spans="2:9" ht="16.5" customHeight="1">
      <c r="B39" s="79" t="s">
        <v>39</v>
      </c>
      <c r="C39" s="80" t="s">
        <v>18</v>
      </c>
      <c r="D39" s="81">
        <f>VLOOKUP($B39,H!$B$3:$L$21,11,FALSE)</f>
        <v>533</v>
      </c>
      <c r="F39" s="83"/>
      <c r="G39" s="79" t="s">
        <v>60</v>
      </c>
      <c r="H39" s="85" t="s">
        <v>24</v>
      </c>
      <c r="I39" s="81">
        <f>VLOOKUP($G39,H!$B$3:$L$21,11,FALSE)</f>
        <v>446</v>
      </c>
    </row>
    <row r="40" spans="4:9" ht="16.5" customHeight="1">
      <c r="D40" s="86">
        <f>SUM(D37:D39)</f>
        <v>1680</v>
      </c>
      <c r="F40" s="83"/>
      <c r="H40" s="72"/>
      <c r="I40" s="86">
        <f>SUM(I37:I39)</f>
        <v>1327</v>
      </c>
    </row>
    <row r="41" spans="1:9" ht="16.5" customHeight="1">
      <c r="A41" s="74" t="s">
        <v>5</v>
      </c>
      <c r="B41" s="75" t="s">
        <v>113</v>
      </c>
      <c r="C41" s="76"/>
      <c r="D41" s="76"/>
      <c r="E41" s="76"/>
      <c r="F41" s="77"/>
      <c r="G41" s="75"/>
      <c r="H41" s="76"/>
      <c r="I41" s="76"/>
    </row>
    <row r="42" spans="2:9" ht="16.5" customHeight="1">
      <c r="B42" s="32" t="s">
        <v>88</v>
      </c>
      <c r="C42" s="25" t="s">
        <v>89</v>
      </c>
      <c r="D42" s="81">
        <f>VLOOKUP($B42,H!$B$3:$L$21,11,FALSE)</f>
        <v>580</v>
      </c>
      <c r="F42" s="87"/>
      <c r="G42" s="84"/>
      <c r="H42" s="85"/>
      <c r="I42" s="81"/>
    </row>
    <row r="43" spans="2:9" ht="16.5" customHeight="1">
      <c r="B43" s="25" t="s">
        <v>92</v>
      </c>
      <c r="C43" s="25" t="s">
        <v>89</v>
      </c>
      <c r="D43" s="81">
        <f>VLOOKUP($B43,H!$B$3:$L$21,11,FALSE)</f>
        <v>454</v>
      </c>
      <c r="F43" s="83"/>
      <c r="G43" s="79"/>
      <c r="H43" s="85"/>
      <c r="I43" s="81"/>
    </row>
    <row r="44" spans="2:9" ht="16.5" customHeight="1">
      <c r="B44" s="25" t="s">
        <v>86</v>
      </c>
      <c r="C44" s="25" t="s">
        <v>87</v>
      </c>
      <c r="D44" s="81">
        <f>VLOOKUP($B44,H!$B$3:$L$21,11,FALSE)</f>
        <v>600</v>
      </c>
      <c r="F44" s="83"/>
      <c r="G44" s="79"/>
      <c r="H44" s="85"/>
      <c r="I44" s="90"/>
    </row>
    <row r="45" spans="4:9" ht="16.5" customHeight="1">
      <c r="D45" s="86">
        <f>SUM(D42:D44)</f>
        <v>1634</v>
      </c>
      <c r="F45" s="83"/>
      <c r="H45" s="72"/>
      <c r="I45" s="89"/>
    </row>
    <row r="46" spans="4:9" ht="16.5" customHeight="1">
      <c r="D46" s="89"/>
      <c r="F46" s="83"/>
      <c r="H46" s="72"/>
      <c r="I46" s="89"/>
    </row>
    <row r="47" spans="1:9" ht="16.5" customHeight="1">
      <c r="A47" s="77" t="s">
        <v>8</v>
      </c>
      <c r="B47" s="75" t="s">
        <v>112</v>
      </c>
      <c r="C47" s="76"/>
      <c r="D47" s="76"/>
      <c r="F47" s="83"/>
      <c r="H47" s="72"/>
      <c r="I47" s="89"/>
    </row>
    <row r="48" spans="2:9" ht="16.5" customHeight="1">
      <c r="B48" s="23" t="s">
        <v>17</v>
      </c>
      <c r="C48" s="80" t="s">
        <v>18</v>
      </c>
      <c r="D48" s="81">
        <f>VLOOKUP($B48,H!$B$3:$L$21,11,FALSE)</f>
        <v>418</v>
      </c>
      <c r="F48" s="83"/>
      <c r="H48" s="72"/>
      <c r="I48" s="89"/>
    </row>
    <row r="49" spans="2:9" ht="16.5" customHeight="1">
      <c r="B49" s="79" t="s">
        <v>54</v>
      </c>
      <c r="C49" s="80" t="s">
        <v>18</v>
      </c>
      <c r="D49" s="81">
        <f>VLOOKUP($B49,H!$B$3:$L$21,11,FALSE)</f>
        <v>538</v>
      </c>
      <c r="F49" s="83"/>
      <c r="H49" s="72"/>
      <c r="I49" s="89"/>
    </row>
    <row r="50" spans="2:9" ht="16.5" customHeight="1">
      <c r="B50" s="25" t="s">
        <v>90</v>
      </c>
      <c r="C50" s="80" t="s">
        <v>18</v>
      </c>
      <c r="D50" s="81">
        <f>VLOOKUP($B50,H!$B$3:$L$21,11,FALSE)</f>
        <v>574</v>
      </c>
      <c r="F50" s="83"/>
      <c r="H50" s="72"/>
      <c r="I50" s="89"/>
    </row>
    <row r="51" spans="4:9" ht="16.5" customHeight="1">
      <c r="D51" s="86">
        <f>SUM(D48:D50)</f>
        <v>1530</v>
      </c>
      <c r="F51" s="83"/>
      <c r="H51" s="72"/>
      <c r="I51" s="89"/>
    </row>
    <row r="52" spans="4:9" ht="16.5" customHeight="1">
      <c r="D52" s="89"/>
      <c r="F52" s="83"/>
      <c r="H52" s="72"/>
      <c r="I52" s="89"/>
    </row>
    <row r="53" spans="4:9" ht="16.5" customHeight="1">
      <c r="D53" s="89"/>
      <c r="F53" s="83"/>
      <c r="H53" s="72"/>
      <c r="I53" s="89"/>
    </row>
    <row r="54" spans="1:9" s="82" customFormat="1" ht="16.5" customHeight="1">
      <c r="A54" s="73"/>
      <c r="B54" s="72"/>
      <c r="C54" s="72"/>
      <c r="D54" s="89"/>
      <c r="E54" s="72"/>
      <c r="F54" s="73"/>
      <c r="G54" s="72"/>
      <c r="H54" s="72"/>
      <c r="I54" s="89"/>
    </row>
    <row r="55" spans="1:9" s="98" customFormat="1" ht="16.5" customHeight="1">
      <c r="A55" s="96"/>
      <c r="B55" s="97" t="s">
        <v>115</v>
      </c>
      <c r="C55" s="97"/>
      <c r="D55" s="97"/>
      <c r="E55" s="97"/>
      <c r="F55" s="97"/>
      <c r="G55" s="97"/>
      <c r="H55" s="97"/>
      <c r="I55" s="97"/>
    </row>
    <row r="56" spans="1:9" s="98" customFormat="1" ht="16.5" customHeight="1">
      <c r="A56" s="99"/>
      <c r="B56" s="97" t="s">
        <v>116</v>
      </c>
      <c r="C56" s="97"/>
      <c r="D56" s="97"/>
      <c r="E56" s="97"/>
      <c r="F56" s="97"/>
      <c r="G56" s="97"/>
      <c r="H56" s="97"/>
      <c r="I56" s="97"/>
    </row>
    <row r="57" spans="1:9" s="98" customFormat="1" ht="16.5" customHeight="1">
      <c r="A57" s="96"/>
      <c r="B57" s="97" t="s">
        <v>123</v>
      </c>
      <c r="C57" s="97"/>
      <c r="D57" s="97"/>
      <c r="E57" s="97"/>
      <c r="F57" s="97"/>
      <c r="G57" s="97"/>
      <c r="H57" s="97"/>
      <c r="I57" s="97"/>
    </row>
    <row r="58" spans="1:9" s="98" customFormat="1" ht="16.5" customHeight="1">
      <c r="A58" s="96"/>
      <c r="B58" s="97" t="s">
        <v>124</v>
      </c>
      <c r="C58" s="97"/>
      <c r="D58" s="97"/>
      <c r="E58" s="97"/>
      <c r="F58" s="97"/>
      <c r="G58" s="97"/>
      <c r="H58" s="97"/>
      <c r="I58" s="97"/>
    </row>
    <row r="59" spans="1:9" s="98" customFormat="1" ht="16.5" customHeight="1">
      <c r="A59" s="96"/>
      <c r="B59" s="97" t="s">
        <v>125</v>
      </c>
      <c r="C59" s="97"/>
      <c r="D59" s="97"/>
      <c r="E59" s="97"/>
      <c r="F59" s="97"/>
      <c r="G59" s="97"/>
      <c r="H59" s="97"/>
      <c r="I59" s="97"/>
    </row>
    <row r="60" spans="1:9" s="98" customFormat="1" ht="16.5" customHeight="1">
      <c r="A60" s="96"/>
      <c r="B60" s="97" t="s">
        <v>117</v>
      </c>
      <c r="C60" s="97"/>
      <c r="D60" s="97"/>
      <c r="E60" s="97"/>
      <c r="F60" s="97"/>
      <c r="G60" s="97"/>
      <c r="H60" s="97"/>
      <c r="I60" s="97"/>
    </row>
    <row r="61" spans="1:9" s="82" customFormat="1" ht="16.5" customHeight="1">
      <c r="A61" s="78"/>
      <c r="B61" s="100"/>
      <c r="C61" s="101" t="s">
        <v>118</v>
      </c>
      <c r="D61" s="100"/>
      <c r="E61" s="100"/>
      <c r="F61" s="100"/>
      <c r="G61" s="101" t="s">
        <v>119</v>
      </c>
      <c r="H61" s="100"/>
      <c r="I61" s="100"/>
    </row>
    <row r="62" spans="1:9" s="82" customFormat="1" ht="16.5" customHeight="1">
      <c r="A62" s="74"/>
      <c r="B62" s="100"/>
      <c r="C62" s="101" t="s">
        <v>39</v>
      </c>
      <c r="D62" s="100"/>
      <c r="E62" s="100"/>
      <c r="F62" s="100"/>
      <c r="G62" s="101" t="s">
        <v>120</v>
      </c>
      <c r="H62" s="100"/>
      <c r="I62" s="100"/>
    </row>
    <row r="63" spans="1:9" s="82" customFormat="1" ht="16.5" customHeight="1">
      <c r="A63" s="78"/>
      <c r="B63" s="100"/>
      <c r="C63" s="101" t="s">
        <v>121</v>
      </c>
      <c r="D63" s="100"/>
      <c r="E63" s="100"/>
      <c r="F63" s="100"/>
      <c r="G63" s="101" t="s">
        <v>122</v>
      </c>
      <c r="H63" s="100"/>
      <c r="I63" s="100"/>
    </row>
    <row r="64" spans="1:8" s="82" customFormat="1" ht="16.5" customHeight="1">
      <c r="A64" s="78"/>
      <c r="B64" s="79"/>
      <c r="C64" s="79"/>
      <c r="D64" s="102"/>
      <c r="F64" s="78"/>
      <c r="H64" s="78"/>
    </row>
  </sheetData>
  <printOptions horizontalCentered="1"/>
  <pageMargins left="0.1968503937007874" right="0.1968503937007874" top="0.7874015748031497" bottom="0.1968503937007874" header="0.31496062992125984" footer="0.5118110236220472"/>
  <pageSetup horizontalDpi="300" verticalDpi="300" orientation="portrait" paperSize="9" scale="85" r:id="rId2"/>
  <headerFooter alignWithMargins="0">
    <oddHeader>&amp;L&amp;"Times New Roman,Félkövér dőlt"&amp;12 15. Herend Kupa&amp;R&amp;"Times New Roman,Dőlt" 2006. 09.02. Tass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HPMRT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Kerner Ferenc</dc:creator>
  <cp:keywords/>
  <dc:description/>
  <cp:lastModifiedBy>Pinkert László</cp:lastModifiedBy>
  <cp:lastPrinted>2006-09-03T18:58:44Z</cp:lastPrinted>
  <dcterms:created xsi:type="dcterms:W3CDTF">2006-09-03T12:40:25Z</dcterms:created>
  <dcterms:modified xsi:type="dcterms:W3CDTF">2006-09-06T20:03:29Z</dcterms:modified>
  <cp:category/>
  <cp:version/>
  <cp:contentType/>
  <cp:contentStatus/>
</cp:coreProperties>
</file>